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1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<sst xmlns="http://schemas.openxmlformats.org/spreadsheetml/2006/main" count="375" uniqueCount="232">
  <si>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</si>
  <si>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</si>
  <si>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</si>
  <si>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</si>
  <si>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</si>
  <si>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</si>
  <si>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</si>
  <si>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</si>
  <si>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</si>
  <si>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</si>
  <si>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</si>
  <si>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</si>
  <si>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</si>
  <si>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</si>
  <si>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</si>
  <si>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</si>
  <si>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</si>
  <si>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</si>
  <si>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</si>
  <si>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</si>
  <si>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</si>
  <si>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</si>
  <si>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</si>
  <si>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</si>
  <si>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</si>
  <si>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</si>
  <si>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</si>
  <si>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</si>
  <si>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</si>
  <si>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</si>
  <si>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</si>
  <si>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</si>
  <si>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</si>
  <si>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</si>
  <si>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</si>
  <si>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</si>
  <si>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</si>
  <si>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</si>
  <si>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</si>
  <si>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</si>
  <si>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</si>
  <si>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</si>
  <si>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</si>
  <si>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</si>
  <si>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</si>
  <si>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</si>
  <si>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</si>
  <si>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</si>
  <si>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</si>
  <si>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</si>
  <si>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</si>
  <si>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</si>
  <si>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</si>
  <si>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</si>
  <si>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</si>
  <si>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</si>
  <si>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</si>
  <si>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</si>
  <si>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</si>
  <si>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</si>
  <si>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</si>
  <si>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</si>
  <si>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</si>
  <si>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</si>
  <si>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</si>
  <si>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</si>
  <si>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</si>
  <si>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</si>
  <si>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</si>
  <si>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</si>
  <si>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</si>
  <si>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</si>
  <si>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</si>
  <si>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</si>
  <si>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</si>
  <si>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</si>
  <si>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</si>
  <si>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</si>
  <si>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</si>
  <si>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</si>
  <si>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</si>
  <si>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</si>
  <si>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</si>
  <si>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</si>
  <si>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</si>
  <si>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</si>
  <si>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</si>
  <si>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</si>
  <si>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</si>
  <si>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</si>
  <si>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</si>
  <si>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</si>
  <si>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</si>
  <si>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</si>
  <si>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</si>
  <si>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</si>
  <si>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</si>
  <si>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</si>
  <si>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</si>
  <si>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</si>
  <si>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</si>
  <si>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</si>
  <si>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</si>
  <si>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</si>
  <si>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</si>
  <si>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</si>
  <si>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</si>
  <si>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</si>
  <si>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</si>
  <si>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</si>
  <si>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</si>
  <si>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</si>
  <si>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</si>
  <si>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</si>
  <si>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</si>
  <si>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</si>
  <si>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</si>
  <si>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</si>
  <si>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</si>
  <si>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</si>
  <si>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</si>
  <si>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</si>
  <si>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</si>
  <si>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</si>
  <si>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</si>
  <si>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</si>
  <si>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</si>
  <si>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</si>
  <si>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</si>
  <si>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</si>
  <si>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</si>
  <si>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</si>
  <si>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</si>
  <si>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</si>
  <si>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</si>
  <si>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</si>
  <si>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</si>
  <si>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</si>
  <si>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</si>
  <si>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</si>
  <si>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</si>
  <si>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</si>
  <si>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</si>
  <si>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</si>
  <si>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</si>
  <si>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</si>
  <si>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</si>
  <si>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</si>
  <si>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</si>
  <si>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</si>
  <si>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</si>
  <si>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</si>
  <si>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</si>
  <si>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</si>
  <si>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</si>
  <si>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</si>
  <si>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</si>
  <si>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</si>
  <si>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</si>
  <si>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</si>
  <si>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</si>
  <si>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</si>
  <si>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</si>
  <si>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</si>
  <si>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</si>
  <si>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</si>
  <si>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</si>
  <si>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</si>
  <si>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</si>
  <si>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</si>
  <si>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</si>
  <si>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</si>
  <si>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</si>
  <si>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</si>
  <si>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</si>
  <si>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</si>
  <si>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</si>
  <si>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</si>
  <si>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</si>
  <si>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</si>
  <si>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</si>
  <si>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</si>
  <si>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</si>
  <si>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</si>
  <si>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</si>
  <si>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</si>
  <si>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</si>
  <si>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</si>
  <si>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</si>
  <si>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</si>
  <si>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</si>
  <si>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</si>
  <si>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</si>
  <si>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</si>
  <si>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</si>
  <si>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</si>
  <si>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</si>
  <si>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</si>
  <si>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</si>
  <si>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</si>
  <si>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</si>
  <si>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</si>
  <si>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</si>
  <si>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</si>
  <si>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</si>
  <si>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</si>
  <si>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</si>
  <si>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</si>
  <si>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</si>
  <si>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</si>
  <si>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</si>
  <si>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</si>
  <si>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</si>
  <si>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</si>
  <si>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</si>
  <si>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</si>
  <si>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</si>
  <si>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</si>
  <si>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</si>
  <si>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</si>
  <si>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</si>
  <si>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</si>
  <si>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</si>
  <si>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</si>
  <si>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</si>
  <si>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</si>
  <si>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</si>
  <si>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</si>
  <si>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</si>
  <si>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KAPİTALBANK LTD.</t>
  </si>
  <si>
    <t>(31.12.2014)</t>
  </si>
  <si>
    <t>(31/12/2013)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</si>
</sst>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22">
      <selection activeCell="F53" sqref="F53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230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2768425</v>
      </c>
      <c r="I9" s="209">
        <f>I10+I11+I12</f>
        <v>2466617</v>
      </c>
      <c r="J9" s="202">
        <f aca="true" t="shared" si="0" ref="J9:J14">H9+I9</f>
        <v>5235042</v>
      </c>
      <c r="K9" s="208">
        <f>K10+K11+K12</f>
        <v>2185709</v>
      </c>
      <c r="L9" s="209">
        <f>L10+L11+L12</f>
        <v>1482781</v>
      </c>
      <c r="M9" s="202">
        <f aca="true" t="shared" si="1" ref="M9:M14">K9+L9</f>
        <v>3668490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2768425</v>
      </c>
      <c r="I10" s="158">
        <v>0</v>
      </c>
      <c r="J10" s="203">
        <f t="shared" si="0"/>
        <v>2768425</v>
      </c>
      <c r="K10" s="157">
        <v>2185709</v>
      </c>
      <c r="L10" s="158">
        <v>0</v>
      </c>
      <c r="M10" s="203">
        <f t="shared" si="1"/>
        <v>2185709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2466617</v>
      </c>
      <c r="J11" s="203">
        <f t="shared" si="0"/>
        <v>2466617</v>
      </c>
      <c r="K11" s="157">
        <v>0</v>
      </c>
      <c r="L11" s="158">
        <v>1482781</v>
      </c>
      <c r="M11" s="203">
        <f t="shared" si="1"/>
        <v>1482781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>
        <v>0</v>
      </c>
      <c r="L12" s="158">
        <v>0</v>
      </c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17807135</v>
      </c>
      <c r="I13" s="209">
        <f>I14+I15</f>
        <v>25033657</v>
      </c>
      <c r="J13" s="202">
        <f t="shared" si="0"/>
        <v>42840792</v>
      </c>
      <c r="K13" s="208">
        <f>K14+K15</f>
        <v>13679309</v>
      </c>
      <c r="L13" s="209">
        <f>L14+L15</f>
        <v>3072937</v>
      </c>
      <c r="M13" s="202">
        <f t="shared" si="1"/>
        <v>16752246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15468573</v>
      </c>
      <c r="I14" s="158">
        <v>19838443</v>
      </c>
      <c r="J14" s="203">
        <f t="shared" si="0"/>
        <v>35307016</v>
      </c>
      <c r="K14" s="157">
        <v>11543811</v>
      </c>
      <c r="L14" s="158">
        <v>1960530</v>
      </c>
      <c r="M14" s="203">
        <f t="shared" si="1"/>
        <v>13504341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2338562</v>
      </c>
      <c r="I15" s="211">
        <f>I16+I17+I18</f>
        <v>5195214</v>
      </c>
      <c r="J15" s="203">
        <f>H15+I15</f>
        <v>7533776</v>
      </c>
      <c r="K15" s="213">
        <f>K16+K17+K18</f>
        <v>2135498</v>
      </c>
      <c r="L15" s="211">
        <f>L16+L17+L18</f>
        <v>1112407</v>
      </c>
      <c r="M15" s="203">
        <f>K15+L15</f>
        <v>3247905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1648</v>
      </c>
      <c r="I16" s="160">
        <v>10965</v>
      </c>
      <c r="J16" s="204">
        <f aca="true" t="shared" si="2" ref="J16:J58">H16+I16</f>
        <v>12613</v>
      </c>
      <c r="K16" s="159">
        <v>1810</v>
      </c>
      <c r="L16" s="160">
        <v>14067</v>
      </c>
      <c r="M16" s="204">
        <f aca="true" t="shared" si="3" ref="M16:M58">K16+L16</f>
        <v>15877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2336914</v>
      </c>
      <c r="I17" s="160">
        <v>5184249</v>
      </c>
      <c r="J17" s="204">
        <f t="shared" si="2"/>
        <v>7521163</v>
      </c>
      <c r="K17" s="159">
        <v>2133688</v>
      </c>
      <c r="L17" s="160">
        <v>1098340</v>
      </c>
      <c r="M17" s="205">
        <f t="shared" si="3"/>
        <v>3232028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13495940</v>
      </c>
      <c r="I19" s="209">
        <f>I20+I21+I22+I23</f>
        <v>0</v>
      </c>
      <c r="J19" s="202">
        <f t="shared" si="2"/>
        <v>13495940</v>
      </c>
      <c r="K19" s="208">
        <f>K20+K21+K22+K23</f>
        <v>1124085</v>
      </c>
      <c r="L19" s="209">
        <f>L20+L21+L22+L23</f>
        <v>0</v>
      </c>
      <c r="M19" s="202">
        <f t="shared" si="3"/>
        <v>1124085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/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/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/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13495940</v>
      </c>
      <c r="I23" s="158"/>
      <c r="J23" s="203">
        <f t="shared" si="2"/>
        <v>13495940</v>
      </c>
      <c r="K23" s="157">
        <v>1124085</v>
      </c>
      <c r="L23" s="158">
        <v>0</v>
      </c>
      <c r="M23" s="203">
        <f t="shared" si="3"/>
        <v>1124085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131458261</v>
      </c>
      <c r="I24" s="209">
        <f>I25+I26</f>
        <v>76538244</v>
      </c>
      <c r="J24" s="202">
        <f t="shared" si="2"/>
        <v>207996505</v>
      </c>
      <c r="K24" s="208">
        <f>K25+K26</f>
        <v>95596013</v>
      </c>
      <c r="L24" s="209">
        <f>L25+L26</f>
        <v>37814328</v>
      </c>
      <c r="M24" s="202">
        <f t="shared" si="3"/>
        <v>133410341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70554632</v>
      </c>
      <c r="I25" s="158">
        <v>29542644</v>
      </c>
      <c r="J25" s="203">
        <f t="shared" si="2"/>
        <v>100097276</v>
      </c>
      <c r="K25" s="157">
        <v>44953390</v>
      </c>
      <c r="L25" s="158">
        <v>15788460</v>
      </c>
      <c r="M25" s="203">
        <f t="shared" si="3"/>
        <v>60741850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60903629</v>
      </c>
      <c r="I26" s="158">
        <v>46995600</v>
      </c>
      <c r="J26" s="203">
        <f t="shared" si="2"/>
        <v>107899229</v>
      </c>
      <c r="K26" s="157">
        <v>50642623</v>
      </c>
      <c r="L26" s="158">
        <v>22025868</v>
      </c>
      <c r="M26" s="203">
        <f t="shared" si="3"/>
        <v>72668491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2440832</v>
      </c>
      <c r="I27" s="209">
        <f>I28+I31+I34</f>
        <v>0</v>
      </c>
      <c r="J27" s="202">
        <f t="shared" si="2"/>
        <v>2440832</v>
      </c>
      <c r="K27" s="208">
        <f>K28+K31+K34</f>
        <v>866719</v>
      </c>
      <c r="L27" s="209">
        <f>L28+L31+L34</f>
        <v>0</v>
      </c>
      <c r="M27" s="202">
        <f t="shared" si="3"/>
        <v>866719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346354</v>
      </c>
      <c r="L28" s="211">
        <f>L29+L30</f>
        <v>0</v>
      </c>
      <c r="M28" s="203">
        <f t="shared" si="3"/>
        <v>346354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0</v>
      </c>
      <c r="I29" s="161">
        <v>0</v>
      </c>
      <c r="J29" s="203">
        <f t="shared" si="2"/>
        <v>0</v>
      </c>
      <c r="K29" s="147">
        <v>398124</v>
      </c>
      <c r="L29" s="161">
        <v>0</v>
      </c>
      <c r="M29" s="203">
        <f t="shared" si="3"/>
        <v>398124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0</v>
      </c>
      <c r="I30" s="163">
        <v>0</v>
      </c>
      <c r="J30" s="203">
        <f t="shared" si="2"/>
        <v>0</v>
      </c>
      <c r="K30" s="162">
        <v>-51770</v>
      </c>
      <c r="L30" s="163">
        <v>0</v>
      </c>
      <c r="M30" s="203">
        <f t="shared" si="3"/>
        <v>-51770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517857</v>
      </c>
      <c r="L31" s="211">
        <f>L32+L33</f>
        <v>0</v>
      </c>
      <c r="M31" s="203">
        <f t="shared" si="3"/>
        <v>517857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0</v>
      </c>
      <c r="I32" s="161">
        <v>0</v>
      </c>
      <c r="J32" s="203">
        <f t="shared" si="2"/>
        <v>0</v>
      </c>
      <c r="K32" s="147">
        <v>548528</v>
      </c>
      <c r="L32" s="161">
        <v>0</v>
      </c>
      <c r="M32" s="203">
        <f t="shared" si="3"/>
        <v>548528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0</v>
      </c>
      <c r="I33" s="163">
        <v>0</v>
      </c>
      <c r="J33" s="203">
        <f t="shared" si="2"/>
        <v>0</v>
      </c>
      <c r="K33" s="162">
        <v>-30671</v>
      </c>
      <c r="L33" s="163">
        <v>0</v>
      </c>
      <c r="M33" s="203">
        <f t="shared" si="3"/>
        <v>-30671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2440832</v>
      </c>
      <c r="I34" s="211">
        <f>I35+I36</f>
        <v>0</v>
      </c>
      <c r="J34" s="203">
        <f t="shared" si="2"/>
        <v>2440832</v>
      </c>
      <c r="K34" s="210">
        <f>K35+K36</f>
        <v>2508</v>
      </c>
      <c r="L34" s="211">
        <f>L35+L36</f>
        <v>0</v>
      </c>
      <c r="M34" s="203">
        <f t="shared" si="3"/>
        <v>2508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4156977</v>
      </c>
      <c r="I35" s="161"/>
      <c r="J35" s="203">
        <f t="shared" si="2"/>
        <v>4156977</v>
      </c>
      <c r="K35" s="147">
        <v>17033</v>
      </c>
      <c r="L35" s="161">
        <v>0</v>
      </c>
      <c r="M35" s="203">
        <f t="shared" si="3"/>
        <v>17033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-1716145</v>
      </c>
      <c r="I36" s="163"/>
      <c r="J36" s="203">
        <f t="shared" si="2"/>
        <v>-1716145</v>
      </c>
      <c r="K36" s="162">
        <v>-14525</v>
      </c>
      <c r="L36" s="163">
        <v>0</v>
      </c>
      <c r="M36" s="203">
        <f t="shared" si="3"/>
        <v>-14525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185087</v>
      </c>
      <c r="I37" s="209">
        <f>I38+I39+I40</f>
        <v>0</v>
      </c>
      <c r="J37" s="202">
        <f t="shared" si="2"/>
        <v>185087</v>
      </c>
      <c r="K37" s="208">
        <f>K38+K39+K40</f>
        <v>23968</v>
      </c>
      <c r="L37" s="209">
        <f>L38+L39+L40</f>
        <v>0</v>
      </c>
      <c r="M37" s="202">
        <f t="shared" si="3"/>
        <v>23968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11736</v>
      </c>
      <c r="I38" s="158"/>
      <c r="J38" s="203">
        <f t="shared" si="2"/>
        <v>11736</v>
      </c>
      <c r="K38" s="157">
        <v>960</v>
      </c>
      <c r="L38" s="158">
        <v>0</v>
      </c>
      <c r="M38" s="203">
        <f t="shared" si="3"/>
        <v>960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171883</v>
      </c>
      <c r="I39" s="158"/>
      <c r="J39" s="203">
        <f t="shared" si="2"/>
        <v>171883</v>
      </c>
      <c r="K39" s="157">
        <v>23008</v>
      </c>
      <c r="L39" s="158">
        <v>0</v>
      </c>
      <c r="M39" s="203">
        <f t="shared" si="3"/>
        <v>23008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1468</v>
      </c>
      <c r="I40" s="158"/>
      <c r="J40" s="203">
        <f t="shared" si="2"/>
        <v>1468</v>
      </c>
      <c r="K40" s="157">
        <v>0</v>
      </c>
      <c r="L40" s="158">
        <v>0</v>
      </c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10356958</v>
      </c>
      <c r="I44" s="155">
        <v>8229328</v>
      </c>
      <c r="J44" s="202">
        <f t="shared" si="2"/>
        <v>18586286</v>
      </c>
      <c r="K44" s="154">
        <v>6476270</v>
      </c>
      <c r="L44" s="155">
        <v>4372478</v>
      </c>
      <c r="M44" s="202">
        <f t="shared" si="3"/>
        <v>10848748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27461</v>
      </c>
      <c r="I45" s="155">
        <v>939693</v>
      </c>
      <c r="J45" s="202">
        <f t="shared" si="2"/>
        <v>967154</v>
      </c>
      <c r="K45" s="154">
        <v>10399</v>
      </c>
      <c r="L45" s="155">
        <v>861469</v>
      </c>
      <c r="M45" s="202">
        <f t="shared" si="3"/>
        <v>871868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3622745</v>
      </c>
      <c r="I55" s="209">
        <f>I56+I57</f>
        <v>0</v>
      </c>
      <c r="J55" s="202">
        <f t="shared" si="2"/>
        <v>3622745</v>
      </c>
      <c r="K55" s="208">
        <f>K56+K57</f>
        <v>3554201</v>
      </c>
      <c r="L55" s="209">
        <f>L56+L57</f>
        <v>0</v>
      </c>
      <c r="M55" s="202">
        <f t="shared" si="3"/>
        <v>3554201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7628150</v>
      </c>
      <c r="I56" s="158">
        <v>0</v>
      </c>
      <c r="J56" s="203">
        <f t="shared" si="2"/>
        <v>7628150</v>
      </c>
      <c r="K56" s="157">
        <v>6147668</v>
      </c>
      <c r="L56" s="158">
        <v>0</v>
      </c>
      <c r="M56" s="203">
        <f t="shared" si="3"/>
        <v>6147668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-4005405</v>
      </c>
      <c r="I57" s="158"/>
      <c r="J57" s="203">
        <f t="shared" si="2"/>
        <v>-4005405</v>
      </c>
      <c r="K57" s="157">
        <v>-2593467</v>
      </c>
      <c r="L57" s="158">
        <v>0</v>
      </c>
      <c r="M57" s="203">
        <f t="shared" si="3"/>
        <v>-2593467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359138</v>
      </c>
      <c r="I58" s="155">
        <v>6134</v>
      </c>
      <c r="J58" s="202">
        <f t="shared" si="2"/>
        <v>365272</v>
      </c>
      <c r="K58" s="154">
        <v>359982</v>
      </c>
      <c r="L58" s="155">
        <v>6903</v>
      </c>
      <c r="M58" s="202">
        <f t="shared" si="3"/>
        <v>366885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182521982</v>
      </c>
      <c r="I60" s="215">
        <f>I58+I55+I52+I49+I46+I45+I44+I41+I37+I27+I24+I19+I13+I9</f>
        <v>113213673</v>
      </c>
      <c r="J60" s="207">
        <f>H60+I60</f>
        <v>295735655</v>
      </c>
      <c r="K60" s="214">
        <f>K58+K55+K52+K49+K46+K45+K44+K41+K37+K27+K24+K19+K13+K9</f>
        <v>123876655</v>
      </c>
      <c r="L60" s="215">
        <f>L58+L55+L52+L49+L46+L45+L44+L41+L37+L27+L24+L19+L13+L9</f>
        <v>47610896</v>
      </c>
      <c r="M60" s="207">
        <f>K60+L60</f>
        <v>171487551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75" zoomScaleNormal="75" zoomScalePageLayoutView="0" workbookViewId="0" topLeftCell="A3">
      <selection activeCell="I52" sqref="I52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KAPİTALBANK LTD.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(31.12.2014)</v>
      </c>
      <c r="J7" s="133"/>
      <c r="K7" s="110"/>
      <c r="L7" s="218" t="str">
        <f>Aktifler!L7</f>
        <v>(31/12/2013)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148691539.83</v>
      </c>
      <c r="I9" s="94">
        <f>I10+I11+I12+I13+I14+I15</f>
        <v>109310948</v>
      </c>
      <c r="J9" s="82">
        <f aca="true" t="shared" si="0" ref="J9:J57">H9+I9</f>
        <v>258002487.83</v>
      </c>
      <c r="K9" s="93">
        <f>K10+K11+K12+K13+K14+K15</f>
        <v>96664220</v>
      </c>
      <c r="L9" s="94">
        <f>L10+L11+L12+L13+L14+L15</f>
        <v>46478684</v>
      </c>
      <c r="M9" s="82">
        <f aca="true" t="shared" si="1" ref="M9:M57">K9+L9</f>
        <v>143142904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121515242</v>
      </c>
      <c r="I10" s="67">
        <v>87917916</v>
      </c>
      <c r="J10" s="83">
        <f t="shared" si="0"/>
        <v>209433158</v>
      </c>
      <c r="K10" s="66">
        <v>80523880</v>
      </c>
      <c r="L10" s="67">
        <v>34128978</v>
      </c>
      <c r="M10" s="83">
        <f t="shared" si="1"/>
        <v>114652858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8733</v>
      </c>
      <c r="I11" s="67">
        <v>0</v>
      </c>
      <c r="J11" s="83">
        <f t="shared" si="0"/>
        <v>8733</v>
      </c>
      <c r="K11" s="66">
        <v>31477</v>
      </c>
      <c r="L11" s="67">
        <v>0</v>
      </c>
      <c r="M11" s="83">
        <f t="shared" si="1"/>
        <v>31477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26132372</v>
      </c>
      <c r="I12" s="67">
        <v>20140763</v>
      </c>
      <c r="J12" s="83">
        <f t="shared" si="0"/>
        <v>46273135</v>
      </c>
      <c r="K12" s="66">
        <v>16041842</v>
      </c>
      <c r="L12" s="67">
        <v>12329017</v>
      </c>
      <c r="M12" s="83">
        <f t="shared" si="1"/>
        <v>28370859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35192.83</v>
      </c>
      <c r="I13" s="67">
        <v>1019</v>
      </c>
      <c r="J13" s="83">
        <f t="shared" si="0"/>
        <v>36211.83</v>
      </c>
      <c r="K13" s="66">
        <v>67021</v>
      </c>
      <c r="L13" s="67">
        <v>19050</v>
      </c>
      <c r="M13" s="83">
        <f t="shared" si="1"/>
        <v>86071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1000000</v>
      </c>
      <c r="I14" s="67">
        <v>1251250</v>
      </c>
      <c r="J14" s="83">
        <f t="shared" si="0"/>
        <v>2251250</v>
      </c>
      <c r="K14" s="66">
        <v>0</v>
      </c>
      <c r="L14" s="67">
        <v>1639</v>
      </c>
      <c r="M14" s="83">
        <f t="shared" si="1"/>
        <v>1639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2948565</v>
      </c>
      <c r="I28" s="94">
        <f>I29+I30+I31</f>
        <v>1266291</v>
      </c>
      <c r="J28" s="82">
        <f t="shared" si="0"/>
        <v>4214856</v>
      </c>
      <c r="K28" s="93">
        <f>K29+K30+K31</f>
        <v>2483593</v>
      </c>
      <c r="L28" s="94">
        <f>L29+L30+L31</f>
        <v>151487</v>
      </c>
      <c r="M28" s="82">
        <f t="shared" si="1"/>
        <v>2635080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2294366</v>
      </c>
      <c r="I29" s="67">
        <v>1266291</v>
      </c>
      <c r="J29" s="83">
        <f t="shared" si="0"/>
        <v>3560657</v>
      </c>
      <c r="K29" s="66">
        <v>1838963</v>
      </c>
      <c r="L29" s="67">
        <v>151487</v>
      </c>
      <c r="M29" s="83">
        <f t="shared" si="1"/>
        <v>1990450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0</v>
      </c>
      <c r="L30" s="67">
        <v>0</v>
      </c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654199</v>
      </c>
      <c r="I31" s="67">
        <v>0</v>
      </c>
      <c r="J31" s="83">
        <f t="shared" si="0"/>
        <v>654199</v>
      </c>
      <c r="K31" s="66">
        <v>644630</v>
      </c>
      <c r="L31" s="67">
        <v>0</v>
      </c>
      <c r="M31" s="83">
        <f t="shared" si="1"/>
        <v>644630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611828</v>
      </c>
      <c r="I35" s="64">
        <v>57988</v>
      </c>
      <c r="J35" s="82">
        <f t="shared" si="0"/>
        <v>669816</v>
      </c>
      <c r="K35" s="63">
        <v>362670</v>
      </c>
      <c r="L35" s="64">
        <v>18627</v>
      </c>
      <c r="M35" s="82">
        <f t="shared" si="1"/>
        <v>381297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244593</v>
      </c>
      <c r="I37" s="64">
        <v>173049</v>
      </c>
      <c r="J37" s="82">
        <f t="shared" si="0"/>
        <v>417642</v>
      </c>
      <c r="K37" s="63">
        <v>164674</v>
      </c>
      <c r="L37" s="64">
        <v>70940</v>
      </c>
      <c r="M37" s="82">
        <f t="shared" si="1"/>
        <v>235614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2882800</v>
      </c>
      <c r="I38" s="94">
        <f>I39+I40+I41+I42</f>
        <v>782508</v>
      </c>
      <c r="J38" s="82">
        <f t="shared" si="0"/>
        <v>3665308</v>
      </c>
      <c r="K38" s="93">
        <f>K39+K40+K41+K42</f>
        <v>1925054</v>
      </c>
      <c r="L38" s="94">
        <f>L39+L40+L41+L42</f>
        <v>391219</v>
      </c>
      <c r="M38" s="82">
        <f t="shared" si="1"/>
        <v>2316273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1397834</v>
      </c>
      <c r="I40" s="67">
        <v>782508</v>
      </c>
      <c r="J40" s="83">
        <f t="shared" si="0"/>
        <v>2180342</v>
      </c>
      <c r="K40" s="66">
        <v>982762</v>
      </c>
      <c r="L40" s="67">
        <v>391219</v>
      </c>
      <c r="M40" s="83">
        <f t="shared" si="1"/>
        <v>1373981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1484966</v>
      </c>
      <c r="I41" s="67"/>
      <c r="J41" s="83">
        <f t="shared" si="0"/>
        <v>1484966</v>
      </c>
      <c r="K41" s="66">
        <v>942292</v>
      </c>
      <c r="L41" s="67">
        <v>0</v>
      </c>
      <c r="M41" s="83">
        <f t="shared" si="1"/>
        <v>942292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>
        <v>0</v>
      </c>
      <c r="L42" s="67">
        <v>0</v>
      </c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3057174</v>
      </c>
      <c r="I43" s="64">
        <v>1633806</v>
      </c>
      <c r="J43" s="82">
        <f t="shared" si="0"/>
        <v>4690980</v>
      </c>
      <c r="K43" s="63">
        <v>7044691</v>
      </c>
      <c r="L43" s="64">
        <v>1870360</v>
      </c>
      <c r="M43" s="82">
        <f t="shared" si="1"/>
        <v>8915051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18861322</v>
      </c>
      <c r="I44" s="94">
        <f>I45+I48+I52+I53+I54+I55</f>
        <v>0</v>
      </c>
      <c r="J44" s="82">
        <f t="shared" si="0"/>
        <v>18861322</v>
      </c>
      <c r="K44" s="93">
        <f>K45+K48+K52+K53+K54+K55</f>
        <v>9765171</v>
      </c>
      <c r="L44" s="94">
        <f>L45+L48+L52+L53+L54+L55</f>
        <v>0</v>
      </c>
      <c r="M44" s="82">
        <f t="shared" si="1"/>
        <v>9765171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20000000</v>
      </c>
      <c r="I45" s="98">
        <f>I46+I47</f>
        <v>0</v>
      </c>
      <c r="J45" s="83">
        <f t="shared" si="0"/>
        <v>20000000</v>
      </c>
      <c r="K45" s="97">
        <f>K46+K47</f>
        <v>15000000</v>
      </c>
      <c r="L45" s="98">
        <f>L46+L47</f>
        <v>0</v>
      </c>
      <c r="M45" s="83">
        <f t="shared" si="1"/>
        <v>15000000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20000000</v>
      </c>
      <c r="I46" s="73"/>
      <c r="J46" s="83">
        <f t="shared" si="0"/>
        <v>20000000</v>
      </c>
      <c r="K46" s="72">
        <v>15000000</v>
      </c>
      <c r="L46" s="73">
        <v>0</v>
      </c>
      <c r="M46" s="83">
        <f t="shared" si="1"/>
        <v>15000000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0</v>
      </c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737797</v>
      </c>
      <c r="I48" s="98">
        <f>I49+I50+I51</f>
        <v>0</v>
      </c>
      <c r="J48" s="83">
        <f t="shared" si="0"/>
        <v>737797</v>
      </c>
      <c r="K48" s="97">
        <f>K49+K50+K51</f>
        <v>328182</v>
      </c>
      <c r="L48" s="98">
        <f>L49+L50+L51</f>
        <v>0</v>
      </c>
      <c r="M48" s="83">
        <f t="shared" si="1"/>
        <v>328182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737797</v>
      </c>
      <c r="I49" s="75"/>
      <c r="J49" s="83">
        <f t="shared" si="0"/>
        <v>737797</v>
      </c>
      <c r="K49" s="74">
        <v>328182</v>
      </c>
      <c r="L49" s="75"/>
      <c r="M49" s="83">
        <f t="shared" si="1"/>
        <v>328182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0</v>
      </c>
      <c r="I52" s="67"/>
      <c r="J52" s="83">
        <f t="shared" si="0"/>
        <v>0</v>
      </c>
      <c r="K52" s="66">
        <v>0</v>
      </c>
      <c r="L52" s="67">
        <v>0</v>
      </c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-1876475</v>
      </c>
      <c r="I55" s="98">
        <f>I56+I57</f>
        <v>0</v>
      </c>
      <c r="J55" s="83">
        <f t="shared" si="0"/>
        <v>-1876475</v>
      </c>
      <c r="K55" s="97">
        <f>K56+K57</f>
        <v>-5563011</v>
      </c>
      <c r="L55" s="98">
        <f>L56+L57</f>
        <v>0</v>
      </c>
      <c r="M55" s="83">
        <f t="shared" si="1"/>
        <v>-5563011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>
        <v>0</v>
      </c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-1876475</v>
      </c>
      <c r="I57" s="77"/>
      <c r="J57" s="83">
        <f t="shared" si="0"/>
        <v>-1876475</v>
      </c>
      <c r="K57" s="76">
        <v>-5563011</v>
      </c>
      <c r="L57" s="77"/>
      <c r="M57" s="83">
        <f t="shared" si="1"/>
        <v>-5563011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5213243</v>
      </c>
      <c r="I58" s="94">
        <f>I59+I60</f>
        <v>0</v>
      </c>
      <c r="J58" s="82">
        <f>H58+I58</f>
        <v>5213243</v>
      </c>
      <c r="K58" s="93">
        <f>K59+K60</f>
        <v>4096161</v>
      </c>
      <c r="L58" s="94">
        <f>L59+L60</f>
        <v>0</v>
      </c>
      <c r="M58" s="82">
        <f>K58+L58</f>
        <v>4096161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5213243</v>
      </c>
      <c r="I59" s="67"/>
      <c r="J59" s="83">
        <f>H59+I59</f>
        <v>5213243</v>
      </c>
      <c r="K59" s="66">
        <v>4096161</v>
      </c>
      <c r="L59" s="67">
        <v>0</v>
      </c>
      <c r="M59" s="83">
        <f>K59+L59</f>
        <v>4096161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/>
      <c r="J60" s="83">
        <f>H60+I60</f>
        <v>0</v>
      </c>
      <c r="K60" s="66">
        <v>0</v>
      </c>
      <c r="L60" s="67">
        <v>0</v>
      </c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182511064.83</v>
      </c>
      <c r="I62" s="100">
        <f>I58+I44+I43+I38+I37+I36+I35+I32+I28+I24+I23+I17+I16+I9</f>
        <v>113224590</v>
      </c>
      <c r="J62" s="89">
        <f>H62+I62</f>
        <v>295735654.83000004</v>
      </c>
      <c r="K62" s="99">
        <f>K58+K44+K43+K38+K37+K36+K35+K32+K28+K24+K17+K16+K9+K23</f>
        <v>122506234</v>
      </c>
      <c r="L62" s="100">
        <f>L58+L44+L43+L38+L37+L36+L35+L32+L28+L24+L23+L17+L16+L9</f>
        <v>48981317</v>
      </c>
      <c r="M62" s="89">
        <f>K62+L62</f>
        <v>171487551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7853122</v>
      </c>
      <c r="I66" s="80">
        <v>5676735</v>
      </c>
      <c r="J66" s="90">
        <f>H66+I66</f>
        <v>13529857</v>
      </c>
      <c r="K66" s="79">
        <v>7120617</v>
      </c>
      <c r="L66" s="80">
        <v>6177985</v>
      </c>
      <c r="M66" s="90">
        <f>K66+L66</f>
        <v>13298602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23099350</v>
      </c>
      <c r="I67" s="80">
        <v>0</v>
      </c>
      <c r="J67" s="90">
        <f>H67+I67</f>
        <v>23099350</v>
      </c>
      <c r="K67" s="79">
        <v>15971750</v>
      </c>
      <c r="L67" s="80"/>
      <c r="M67" s="90">
        <f>K67+L67</f>
        <v>15971750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172327006</v>
      </c>
      <c r="I69" s="81">
        <v>145209673</v>
      </c>
      <c r="J69" s="91">
        <f>H69+I69</f>
        <v>317536679</v>
      </c>
      <c r="K69" s="79">
        <v>134985867</v>
      </c>
      <c r="L69" s="81">
        <v>80635851</v>
      </c>
      <c r="M69" s="91">
        <f>K69+L69</f>
        <v>215621718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203279478</v>
      </c>
      <c r="I70" s="100">
        <f>I66+I67+I68+I69</f>
        <v>150886408</v>
      </c>
      <c r="J70" s="92">
        <f>H70+I70</f>
        <v>354165886</v>
      </c>
      <c r="K70" s="99">
        <f>K66+K67+K68+K69</f>
        <v>158078234</v>
      </c>
      <c r="L70" s="100">
        <f>L66+L67+L68+L69</f>
        <v>86813836</v>
      </c>
      <c r="M70" s="89">
        <f>K70+L70</f>
        <v>244892070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47">
      <selection activeCell="H88" sqref="H88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KAPİTALBANK LTD.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(31.12.2014)</v>
      </c>
      <c r="I8" s="218" t="str">
        <f>Aktifler!L7</f>
        <v>(31/12/2013)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30465185</v>
      </c>
      <c r="I10" s="56">
        <f>I11+I19+I20+I25+I28</f>
        <v>16342889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28776302</v>
      </c>
      <c r="I11" s="57">
        <f>I12+I15+I18</f>
        <v>15864102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23061509</v>
      </c>
      <c r="I12" s="58">
        <f>I13+I14</f>
        <v>12844545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11751510</v>
      </c>
      <c r="I13" s="18">
        <v>8449368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11309999</v>
      </c>
      <c r="I14" s="18">
        <v>4395177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5714580</v>
      </c>
      <c r="I15" s="58">
        <f>I16+I17</f>
        <v>3019557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2419795</v>
      </c>
      <c r="I16" s="18">
        <v>1829305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3294785</v>
      </c>
      <c r="I17" s="18">
        <v>1190252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213</v>
      </c>
      <c r="I18" s="17">
        <v>0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309101</v>
      </c>
      <c r="I19" s="16">
        <v>139379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1102812</v>
      </c>
      <c r="I20" s="57">
        <f>I21+I22+I23+I24</f>
        <v>311551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974761</v>
      </c>
      <c r="I21" s="19">
        <v>236663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19</v>
      </c>
      <c r="I22" s="19">
        <v>93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128032</v>
      </c>
      <c r="I23" s="19">
        <v>74795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276970</v>
      </c>
      <c r="I25" s="57">
        <f>I26+I27</f>
        <v>27857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170654</v>
      </c>
      <c r="I26" s="19">
        <v>27857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106316</v>
      </c>
      <c r="I27" s="19">
        <v>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18155998</v>
      </c>
      <c r="I30" s="56">
        <f>I31+I37+I44+I45+I50+I51</f>
        <v>7517446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13539934</v>
      </c>
      <c r="I31" s="57">
        <f>I32+I33+I34+I35+I36</f>
        <v>6256670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11417253</v>
      </c>
      <c r="I32" s="19">
        <v>5125314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9142</v>
      </c>
      <c r="I33" s="19">
        <v>1131356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2108402</v>
      </c>
      <c r="I34" s="19">
        <v>0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0</v>
      </c>
      <c r="I35" s="19">
        <v>0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5137</v>
      </c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4616064</v>
      </c>
      <c r="I37" s="57">
        <f>I38+I39+I40+I41+I42+I43</f>
        <v>1260776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3194998</v>
      </c>
      <c r="I38" s="19">
        <v>932225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0</v>
      </c>
      <c r="I39" s="19">
        <v>325876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1417980</v>
      </c>
      <c r="I40" s="19">
        <v>2675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0</v>
      </c>
      <c r="I41" s="19">
        <v>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3086</v>
      </c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>
        <v>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12309187</v>
      </c>
      <c r="I53" s="60">
        <f>I10-I30</f>
        <v>8825443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7301315</v>
      </c>
      <c r="I55" s="56">
        <f>I56+I60+I61+I62+I63+I64</f>
        <v>4770573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5662996</v>
      </c>
      <c r="I56" s="57">
        <f>I57+I58+I59</f>
        <v>3794081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4068505</v>
      </c>
      <c r="I57" s="19">
        <v>2905514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456371</v>
      </c>
      <c r="I58" s="19">
        <v>283828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1138120</v>
      </c>
      <c r="I59" s="19">
        <v>604739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1239420</v>
      </c>
      <c r="I61" s="16">
        <v>736814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398899</v>
      </c>
      <c r="I64" s="16">
        <v>239678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12912293</v>
      </c>
      <c r="I66" s="56">
        <f>I67+I71+I72+I73+I74+I75+I76+I77+I78+I79+I80+I81</f>
        <v>8557563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12472</v>
      </c>
      <c r="I67" s="57">
        <f>I68+I69+I70</f>
        <v>3608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12472</v>
      </c>
      <c r="I70" s="19">
        <v>3608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569684</v>
      </c>
      <c r="I72" s="16">
        <v>862773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4844819</v>
      </c>
      <c r="I73" s="16">
        <v>3585272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664006</v>
      </c>
      <c r="I75" s="16">
        <v>348117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1411938</v>
      </c>
      <c r="I76" s="16">
        <v>1446080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199260</v>
      </c>
      <c r="I77" s="16">
        <v>35545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1619450</v>
      </c>
      <c r="I79" s="16">
        <v>96966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873784</v>
      </c>
      <c r="I80" s="16">
        <v>937457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2716880</v>
      </c>
      <c r="I81" s="16">
        <v>1241745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-5610978</v>
      </c>
      <c r="I83" s="59">
        <f>I55-I66</f>
        <v>-3786990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6698209</v>
      </c>
      <c r="I85" s="22">
        <f>I53+I83</f>
        <v>5038453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1484966</v>
      </c>
      <c r="I87" s="15">
        <v>942292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5213243</v>
      </c>
      <c r="I89" s="59">
        <f>I85-I87</f>
        <v>4096161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2015-05-14T08:46:37Z</cp:lastPrinted>
  <dcterms:created xsi:type="dcterms:W3CDTF">1998-01-12T17:06:50Z</dcterms:created>
  <dcterms:modified xsi:type="dcterms:W3CDTF">2015-05-14T08:47:03Z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