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<sst xmlns="http://schemas.openxmlformats.org/spreadsheetml/2006/main" count="377" uniqueCount="233">
  <si>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</si>
  <si>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</si>
  <si>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</si>
  <si>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</si>
  <si>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</si>
  <si>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</si>
  <si>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</si>
  <si>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</si>
  <si>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</si>
  <si>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</si>
  <si>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</si>
  <si>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</si>
  <si>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</si>
  <si>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</si>
  <si>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</si>
  <si>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</si>
  <si>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</si>
  <si>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</si>
  <si>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</si>
  <si>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</si>
  <si>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</si>
  <si>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</si>
  <si>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</si>
  <si>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</si>
  <si>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</si>
  <si>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</si>
  <si>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</si>
  <si>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</si>
  <si>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</si>
  <si>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</si>
  <si>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</si>
  <si>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</si>
  <si>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</si>
  <si>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</si>
  <si>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</si>
  <si>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</si>
  <si>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</si>
  <si>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</si>
  <si>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</si>
  <si>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</si>
  <si>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</si>
  <si>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</si>
  <si>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</si>
  <si>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</si>
  <si>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</si>
  <si>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</si>
  <si>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</si>
  <si>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</si>
  <si>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</si>
  <si>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</si>
  <si>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</si>
  <si>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</si>
  <si>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</si>
  <si>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</si>
  <si>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</si>
  <si>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</si>
  <si>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</si>
  <si>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</si>
  <si>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</si>
  <si>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</si>
  <si>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</si>
  <si>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</si>
  <si>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</si>
  <si>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</si>
  <si>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</si>
  <si>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</si>
  <si>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</si>
  <si>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</si>
  <si>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</si>
  <si>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</si>
  <si>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</si>
  <si>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</si>
  <si>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</si>
  <si>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</si>
  <si>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</si>
  <si>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</si>
  <si>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</si>
  <si>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</si>
  <si>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</si>
  <si>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</si>
  <si>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</si>
  <si>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</si>
  <si>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</si>
  <si>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</si>
  <si>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</si>
  <si>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</si>
  <si>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</si>
  <si>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</si>
  <si>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</si>
  <si>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</si>
  <si>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</si>
  <si>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</si>
  <si>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</si>
  <si>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</si>
  <si>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</si>
  <si>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</si>
  <si>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</si>
  <si>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</si>
  <si>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</si>
  <si>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</si>
  <si>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</si>
  <si>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</si>
  <si>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</si>
  <si>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</si>
  <si>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</si>
  <si>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</si>
  <si>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</si>
  <si>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</si>
  <si>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</si>
  <si>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</si>
  <si>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</si>
  <si>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</si>
  <si>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</si>
  <si>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</si>
  <si>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</si>
  <si>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</si>
  <si>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</si>
  <si>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</si>
  <si>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</si>
  <si>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</si>
  <si>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</si>
  <si>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</si>
  <si>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</si>
  <si>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</si>
  <si>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</si>
  <si>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</si>
  <si>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</si>
  <si>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</si>
  <si>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</si>
  <si>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</si>
  <si>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</si>
  <si>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</si>
  <si>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</si>
  <si>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</si>
  <si>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</si>
  <si>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</si>
  <si>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</si>
  <si>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</si>
  <si>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</si>
  <si>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</si>
  <si>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</si>
  <si>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</si>
  <si>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</si>
  <si>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</si>
  <si>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</si>
  <si>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</si>
  <si>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</si>
  <si>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</si>
  <si>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</si>
  <si>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</si>
  <si>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</si>
  <si>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</si>
  <si>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</si>
  <si>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</si>
  <si>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</si>
  <si>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</si>
  <si>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</si>
  <si>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</si>
  <si>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</si>
  <si>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</si>
  <si>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</si>
  <si>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</si>
  <si>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</si>
  <si>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</si>
  <si>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</si>
  <si>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</si>
  <si>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</si>
  <si>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</si>
  <si>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</si>
  <si>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</si>
  <si>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</si>
  <si>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</si>
  <si>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</si>
  <si>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</si>
  <si>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</si>
  <si>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</si>
  <si>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</si>
  <si>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</si>
  <si>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</si>
  <si>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</si>
  <si>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</si>
  <si>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</si>
  <si>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</si>
  <si>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</si>
  <si>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</si>
  <si>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</si>
  <si>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</si>
  <si>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</si>
  <si>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</si>
  <si>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</si>
  <si>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</si>
  <si>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</si>
  <si>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</si>
  <si>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</si>
  <si>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</si>
  <si>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</si>
  <si>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</si>
  <si>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</si>
  <si>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</si>
  <si>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</si>
  <si>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</si>
  <si>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</si>
  <si>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</si>
  <si>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</si>
  <si>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</si>
  <si>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</si>
  <si>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</si>
  <si>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</si>
  <si>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</si>
  <si>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</si>
  <si>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</si>
  <si>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</si>
  <si>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</si>
  <si>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</si>
  <si>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</si>
  <si>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</si>
  <si>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</si>
  <si>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</si>
  <si>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</si>
  <si>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</si>
  <si>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</si>
  <si>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</si>
  <si>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</si>
  <si>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</si>
  <si>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</si>
  <si>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</si>
  <si>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</si>
  <si>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</si>
  <si>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</si>
  <si>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</si>
  <si>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TL</t>
  </si>
  <si>
    <t>(31.12.2015)</t>
  </si>
  <si>
    <t>(31.12.2016)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</si>
</sst>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232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5679591</v>
      </c>
      <c r="I9" s="209">
        <f>I10+I11+I12</f>
        <v>10678040</v>
      </c>
      <c r="J9" s="202">
        <f aca="true" t="shared" si="0" ref="J9:J14">H9+I9</f>
        <v>16357631</v>
      </c>
      <c r="K9" s="208">
        <f>K10+K11+K12</f>
        <v>4615273</v>
      </c>
      <c r="L9" s="209">
        <f>L10+L11+L12</f>
        <v>6801952</v>
      </c>
      <c r="M9" s="202">
        <f aca="true" t="shared" si="1" ref="M9:M14">K9+L9</f>
        <v>11417225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5679591</v>
      </c>
      <c r="I10" s="158">
        <v>0</v>
      </c>
      <c r="J10" s="203">
        <f t="shared" si="0"/>
        <v>5679591</v>
      </c>
      <c r="K10" s="157">
        <v>4615273</v>
      </c>
      <c r="L10" s="158">
        <v>0</v>
      </c>
      <c r="M10" s="203">
        <f t="shared" si="1"/>
        <v>4615273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10678040</v>
      </c>
      <c r="J11" s="203">
        <f t="shared" si="0"/>
        <v>10678040</v>
      </c>
      <c r="K11" s="157">
        <v>0</v>
      </c>
      <c r="L11" s="158">
        <v>6801952</v>
      </c>
      <c r="M11" s="203">
        <f t="shared" si="1"/>
        <v>6801952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29576844</v>
      </c>
      <c r="I13" s="209">
        <f>I14+I15</f>
        <v>103427963</v>
      </c>
      <c r="J13" s="202">
        <f t="shared" si="0"/>
        <v>133004807</v>
      </c>
      <c r="K13" s="208">
        <f>K14+K15</f>
        <v>8283898</v>
      </c>
      <c r="L13" s="209">
        <f>L14+L15</f>
        <v>54800678</v>
      </c>
      <c r="M13" s="202">
        <f t="shared" si="1"/>
        <v>63084576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15604176</v>
      </c>
      <c r="I14" s="158">
        <v>99310794</v>
      </c>
      <c r="J14" s="203">
        <f t="shared" si="0"/>
        <v>114914970</v>
      </c>
      <c r="K14" s="157">
        <v>6058285</v>
      </c>
      <c r="L14" s="158">
        <v>48068973</v>
      </c>
      <c r="M14" s="203">
        <f t="shared" si="1"/>
        <v>54127258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13972668</v>
      </c>
      <c r="I15" s="211">
        <f>I16+I17+I18</f>
        <v>4117169</v>
      </c>
      <c r="J15" s="203">
        <f>H15+I15</f>
        <v>18089837</v>
      </c>
      <c r="K15" s="213">
        <f>K16+K17+K18</f>
        <v>2225613</v>
      </c>
      <c r="L15" s="211">
        <f>L16+L17+L18</f>
        <v>6731705</v>
      </c>
      <c r="M15" s="203">
        <f>K15+L15</f>
        <v>8957318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834</v>
      </c>
      <c r="I16" s="160">
        <v>765</v>
      </c>
      <c r="J16" s="204">
        <f aca="true" t="shared" si="2" ref="J16:J58">H16+I16</f>
        <v>1599</v>
      </c>
      <c r="K16" s="159">
        <v>834</v>
      </c>
      <c r="L16" s="160">
        <v>655</v>
      </c>
      <c r="M16" s="204">
        <f aca="true" t="shared" si="3" ref="M16:M58">K16+L16</f>
        <v>1489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13971834</v>
      </c>
      <c r="I17" s="160">
        <v>4116404</v>
      </c>
      <c r="J17" s="204">
        <f t="shared" si="2"/>
        <v>18088238</v>
      </c>
      <c r="K17" s="159">
        <v>2224779</v>
      </c>
      <c r="L17" s="160">
        <v>6731050</v>
      </c>
      <c r="M17" s="205">
        <f t="shared" si="3"/>
        <v>8955829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6804268</v>
      </c>
      <c r="I19" s="209">
        <f>I20+I21+I22+I23</f>
        <v>2019148</v>
      </c>
      <c r="J19" s="202">
        <f t="shared" si="2"/>
        <v>8823416</v>
      </c>
      <c r="K19" s="208">
        <f>K20+K21+K22+K23</f>
        <v>6388984</v>
      </c>
      <c r="L19" s="209">
        <f>L20+L21+L22+L23</f>
        <v>8630000</v>
      </c>
      <c r="M19" s="202">
        <f t="shared" si="3"/>
        <v>15018984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6804268</v>
      </c>
      <c r="I23" s="158">
        <v>2019148</v>
      </c>
      <c r="J23" s="203">
        <f t="shared" si="2"/>
        <v>8823416</v>
      </c>
      <c r="K23" s="157">
        <v>6388984</v>
      </c>
      <c r="L23" s="158">
        <v>8630000</v>
      </c>
      <c r="M23" s="203">
        <f t="shared" si="3"/>
        <v>15018984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226009147</v>
      </c>
      <c r="I24" s="209">
        <f>I25+I26</f>
        <v>316302532</v>
      </c>
      <c r="J24" s="202">
        <f t="shared" si="2"/>
        <v>542311679</v>
      </c>
      <c r="K24" s="208">
        <f>K25+K26</f>
        <v>186528949</v>
      </c>
      <c r="L24" s="209">
        <f>L25+L26</f>
        <v>158388402</v>
      </c>
      <c r="M24" s="202">
        <f t="shared" si="3"/>
        <v>344917351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156857491</v>
      </c>
      <c r="I25" s="158">
        <v>99935196</v>
      </c>
      <c r="J25" s="203">
        <f t="shared" si="2"/>
        <v>256792687</v>
      </c>
      <c r="K25" s="157">
        <v>106804352</v>
      </c>
      <c r="L25" s="158">
        <v>68743446</v>
      </c>
      <c r="M25" s="203">
        <f t="shared" si="3"/>
        <v>175547798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69151656</v>
      </c>
      <c r="I26" s="158">
        <v>216367336</v>
      </c>
      <c r="J26" s="203">
        <f t="shared" si="2"/>
        <v>285518992</v>
      </c>
      <c r="K26" s="157">
        <v>79724597</v>
      </c>
      <c r="L26" s="158">
        <v>89644956</v>
      </c>
      <c r="M26" s="203">
        <f t="shared" si="3"/>
        <v>169369553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21150243</v>
      </c>
      <c r="I27" s="209">
        <f>I28+I31+I34</f>
        <v>0</v>
      </c>
      <c r="J27" s="202">
        <f t="shared" si="2"/>
        <v>21150243</v>
      </c>
      <c r="K27" s="208">
        <f>K28+K31+K34</f>
        <v>8793283</v>
      </c>
      <c r="L27" s="209">
        <f>L28+L31+L34</f>
        <v>0</v>
      </c>
      <c r="M27" s="202">
        <f t="shared" si="3"/>
        <v>8793283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0</v>
      </c>
      <c r="I29" s="161">
        <v>0</v>
      </c>
      <c r="J29" s="203">
        <f t="shared" si="2"/>
        <v>0</v>
      </c>
      <c r="K29" s="147">
        <v>0</v>
      </c>
      <c r="L29" s="161">
        <v>0</v>
      </c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0</v>
      </c>
      <c r="I30" s="163">
        <v>0</v>
      </c>
      <c r="J30" s="203">
        <f t="shared" si="2"/>
        <v>0</v>
      </c>
      <c r="K30" s="162">
        <v>0</v>
      </c>
      <c r="L30" s="163">
        <v>0</v>
      </c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0</v>
      </c>
      <c r="I32" s="161">
        <v>0</v>
      </c>
      <c r="J32" s="203">
        <f t="shared" si="2"/>
        <v>0</v>
      </c>
      <c r="K32" s="147">
        <v>0</v>
      </c>
      <c r="L32" s="161">
        <v>0</v>
      </c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0</v>
      </c>
      <c r="I33" s="163">
        <v>0</v>
      </c>
      <c r="J33" s="203">
        <f t="shared" si="2"/>
        <v>0</v>
      </c>
      <c r="K33" s="162">
        <v>0</v>
      </c>
      <c r="L33" s="163">
        <v>0</v>
      </c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21150243</v>
      </c>
      <c r="I34" s="211">
        <f>I35+I36</f>
        <v>0</v>
      </c>
      <c r="J34" s="203">
        <f t="shared" si="2"/>
        <v>21150243</v>
      </c>
      <c r="K34" s="210">
        <f>K35+K36</f>
        <v>8793283</v>
      </c>
      <c r="L34" s="211">
        <f>L35+L36</f>
        <v>0</v>
      </c>
      <c r="M34" s="203">
        <f t="shared" si="3"/>
        <v>8793283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35106349</v>
      </c>
      <c r="I35" s="161">
        <v>0</v>
      </c>
      <c r="J35" s="203">
        <f t="shared" si="2"/>
        <v>35106349</v>
      </c>
      <c r="K35" s="147">
        <v>16343104</v>
      </c>
      <c r="L35" s="161">
        <v>0</v>
      </c>
      <c r="M35" s="203">
        <f t="shared" si="3"/>
        <v>16343104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-13956106</v>
      </c>
      <c r="I36" s="163">
        <v>0</v>
      </c>
      <c r="J36" s="203">
        <f t="shared" si="2"/>
        <v>-13956106</v>
      </c>
      <c r="K36" s="162">
        <v>-7549821</v>
      </c>
      <c r="L36" s="163">
        <v>0</v>
      </c>
      <c r="M36" s="203">
        <f t="shared" si="3"/>
        <v>-7549821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510603</v>
      </c>
      <c r="I37" s="209">
        <f>I38+I39+I40</f>
        <v>6046</v>
      </c>
      <c r="J37" s="202">
        <f t="shared" si="2"/>
        <v>516649</v>
      </c>
      <c r="K37" s="208">
        <f>K38+K39+K40</f>
        <v>284271</v>
      </c>
      <c r="L37" s="209">
        <f>L38+L39+L40</f>
        <v>18749</v>
      </c>
      <c r="M37" s="202">
        <f t="shared" si="3"/>
        <v>303020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52333</v>
      </c>
      <c r="I38" s="158">
        <v>0</v>
      </c>
      <c r="J38" s="203">
        <f t="shared" si="2"/>
        <v>52333</v>
      </c>
      <c r="K38" s="157">
        <v>11500</v>
      </c>
      <c r="L38" s="158">
        <v>0</v>
      </c>
      <c r="M38" s="203">
        <f t="shared" si="3"/>
        <v>11500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290458</v>
      </c>
      <c r="I39" s="158">
        <v>6046</v>
      </c>
      <c r="J39" s="203">
        <f t="shared" si="2"/>
        <v>296504</v>
      </c>
      <c r="K39" s="157">
        <v>272771</v>
      </c>
      <c r="L39" s="158">
        <v>18749</v>
      </c>
      <c r="M39" s="203">
        <f t="shared" si="3"/>
        <v>291520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167812</v>
      </c>
      <c r="I40" s="158">
        <v>0</v>
      </c>
      <c r="J40" s="203">
        <f t="shared" si="2"/>
        <v>167812</v>
      </c>
      <c r="K40" s="157">
        <v>0</v>
      </c>
      <c r="L40" s="158">
        <v>0</v>
      </c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17871569</v>
      </c>
      <c r="I44" s="155">
        <v>30051996</v>
      </c>
      <c r="J44" s="202">
        <f t="shared" si="2"/>
        <v>47923565</v>
      </c>
      <c r="K44" s="154">
        <v>14137228</v>
      </c>
      <c r="L44" s="155">
        <v>15849298</v>
      </c>
      <c r="M44" s="202">
        <f t="shared" si="3"/>
        <v>29986526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52208</v>
      </c>
      <c r="I45" s="155">
        <v>52441</v>
      </c>
      <c r="J45" s="202">
        <f t="shared" si="2"/>
        <v>104649</v>
      </c>
      <c r="K45" s="154">
        <v>111343</v>
      </c>
      <c r="L45" s="155">
        <v>52319</v>
      </c>
      <c r="M45" s="202">
        <f t="shared" si="3"/>
        <v>163662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>
        <v>0</v>
      </c>
      <c r="J47" s="203">
        <f t="shared" si="2"/>
        <v>0</v>
      </c>
      <c r="K47" s="157">
        <v>0</v>
      </c>
      <c r="L47" s="158">
        <v>0</v>
      </c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0</v>
      </c>
      <c r="I50" s="158">
        <v>0</v>
      </c>
      <c r="J50" s="203">
        <f t="shared" si="2"/>
        <v>0</v>
      </c>
      <c r="K50" s="157">
        <v>0</v>
      </c>
      <c r="L50" s="158">
        <v>0</v>
      </c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0</v>
      </c>
      <c r="I53" s="158">
        <v>0</v>
      </c>
      <c r="J53" s="203">
        <f t="shared" si="2"/>
        <v>0</v>
      </c>
      <c r="K53" s="157">
        <v>0</v>
      </c>
      <c r="L53" s="158">
        <v>0</v>
      </c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5955760</v>
      </c>
      <c r="I55" s="209">
        <f>I56+I57</f>
        <v>0</v>
      </c>
      <c r="J55" s="202">
        <f t="shared" si="2"/>
        <v>5955760</v>
      </c>
      <c r="K55" s="208">
        <f>K56+K57</f>
        <v>5026904</v>
      </c>
      <c r="L55" s="209">
        <f>L56+L57</f>
        <v>0</v>
      </c>
      <c r="M55" s="202">
        <f t="shared" si="3"/>
        <v>5026904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13468105</v>
      </c>
      <c r="I56" s="158">
        <v>0</v>
      </c>
      <c r="J56" s="203">
        <f t="shared" si="2"/>
        <v>13468105</v>
      </c>
      <c r="K56" s="157">
        <v>10407673</v>
      </c>
      <c r="L56" s="158">
        <v>0</v>
      </c>
      <c r="M56" s="203">
        <f t="shared" si="3"/>
        <v>10407673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-7512345</v>
      </c>
      <c r="I57" s="158">
        <v>0</v>
      </c>
      <c r="J57" s="203">
        <f t="shared" si="2"/>
        <v>-7512345</v>
      </c>
      <c r="K57" s="157">
        <v>-5380769</v>
      </c>
      <c r="L57" s="158">
        <v>0</v>
      </c>
      <c r="M57" s="203">
        <f t="shared" si="3"/>
        <v>-5380769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887676</v>
      </c>
      <c r="I58" s="155">
        <v>24974</v>
      </c>
      <c r="J58" s="202">
        <f t="shared" si="2"/>
        <v>912650</v>
      </c>
      <c r="K58" s="154">
        <v>1323280</v>
      </c>
      <c r="L58" s="155">
        <v>645</v>
      </c>
      <c r="M58" s="202">
        <f t="shared" si="3"/>
        <v>1323925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314497909</v>
      </c>
      <c r="I60" s="215">
        <f>I58+I55+I52+I49+I46+I45+I44+I41+I37+I27+I24+I19+I13+I9</f>
        <v>462563140</v>
      </c>
      <c r="J60" s="207">
        <f>H60+I60</f>
        <v>777061049</v>
      </c>
      <c r="K60" s="214">
        <f>K58+K55+K52+K49+K46+K45+K44+K41+K37+K27+K24+K19+K13+K9</f>
        <v>235493413</v>
      </c>
      <c r="L60" s="215">
        <f>L58+L55+L52+L49+L46+L45+L44+L41+L37+L27+L24+L19+L13+L9</f>
        <v>244542043</v>
      </c>
      <c r="M60" s="207">
        <f>K60+L60</f>
        <v>480035456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62" sqref="M6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KAPİTALBANK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(31.12.2016)</v>
      </c>
      <c r="J7" s="133"/>
      <c r="K7" s="110"/>
      <c r="L7" s="218" t="str">
        <f>Aktifler!L7</f>
        <v>(31.12.2015)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245981329</v>
      </c>
      <c r="I9" s="94">
        <f>I10+I11+I12+I13+I14+I15</f>
        <v>448763101</v>
      </c>
      <c r="J9" s="82">
        <f aca="true" t="shared" si="0" ref="J9:J57">H9+I9</f>
        <v>694744430</v>
      </c>
      <c r="K9" s="93">
        <f>K10+K11+K12+K13+K14+K15</f>
        <v>180216233</v>
      </c>
      <c r="L9" s="94">
        <f>L10+L11+L12+L13+L14+L15</f>
        <v>242458547</v>
      </c>
      <c r="M9" s="82">
        <f aca="true" t="shared" si="1" ref="M9:M57">K9+L9</f>
        <v>422674780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220129472</v>
      </c>
      <c r="I10" s="67">
        <v>302764992</v>
      </c>
      <c r="J10" s="83">
        <f t="shared" si="0"/>
        <v>522894464</v>
      </c>
      <c r="K10" s="66">
        <v>168771889</v>
      </c>
      <c r="L10" s="67">
        <v>164039055</v>
      </c>
      <c r="M10" s="83">
        <f t="shared" si="1"/>
        <v>332810944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4904385</v>
      </c>
      <c r="I11" s="67">
        <v>0</v>
      </c>
      <c r="J11" s="83">
        <f t="shared" si="0"/>
        <v>4904385</v>
      </c>
      <c r="K11" s="66">
        <v>1504609</v>
      </c>
      <c r="L11" s="67">
        <v>0</v>
      </c>
      <c r="M11" s="83">
        <f t="shared" si="1"/>
        <v>1504609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19691402</v>
      </c>
      <c r="I12" s="67">
        <v>109776996</v>
      </c>
      <c r="J12" s="83">
        <f t="shared" si="0"/>
        <v>129468398</v>
      </c>
      <c r="K12" s="66">
        <v>8883086</v>
      </c>
      <c r="L12" s="67">
        <v>50106458</v>
      </c>
      <c r="M12" s="83">
        <f t="shared" si="1"/>
        <v>58989544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1256070</v>
      </c>
      <c r="I13" s="67">
        <v>3152</v>
      </c>
      <c r="J13" s="83">
        <f t="shared" si="0"/>
        <v>1259222</v>
      </c>
      <c r="K13" s="66">
        <v>1056649</v>
      </c>
      <c r="L13" s="67">
        <v>390</v>
      </c>
      <c r="M13" s="83">
        <f t="shared" si="1"/>
        <v>1057039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0</v>
      </c>
      <c r="I14" s="67">
        <v>36217961</v>
      </c>
      <c r="J14" s="83">
        <f t="shared" si="0"/>
        <v>36217961</v>
      </c>
      <c r="K14" s="66">
        <v>0</v>
      </c>
      <c r="L14" s="67">
        <v>28312644</v>
      </c>
      <c r="M14" s="83">
        <f t="shared" si="1"/>
        <v>28312644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0</v>
      </c>
      <c r="J18" s="83">
        <f t="shared" si="0"/>
        <v>0</v>
      </c>
      <c r="K18" s="66">
        <v>0</v>
      </c>
      <c r="L18" s="67">
        <v>0</v>
      </c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3333811</v>
      </c>
      <c r="I28" s="94">
        <f>I29+I30+I31</f>
        <v>5285634</v>
      </c>
      <c r="J28" s="82">
        <f t="shared" si="0"/>
        <v>8619445</v>
      </c>
      <c r="K28" s="93">
        <f>K29+K30+K31</f>
        <v>1938290</v>
      </c>
      <c r="L28" s="94">
        <f>L29+L30+L31</f>
        <v>2303437</v>
      </c>
      <c r="M28" s="82">
        <f t="shared" si="1"/>
        <v>4241727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3297717</v>
      </c>
      <c r="I29" s="67">
        <v>5285634</v>
      </c>
      <c r="J29" s="83">
        <f t="shared" si="0"/>
        <v>8583351</v>
      </c>
      <c r="K29" s="66">
        <v>1919248</v>
      </c>
      <c r="L29" s="67">
        <v>2303437</v>
      </c>
      <c r="M29" s="83">
        <f t="shared" si="1"/>
        <v>4222685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36094</v>
      </c>
      <c r="I31" s="67">
        <v>0</v>
      </c>
      <c r="J31" s="83">
        <f t="shared" si="0"/>
        <v>36094</v>
      </c>
      <c r="K31" s="66">
        <v>19042</v>
      </c>
      <c r="L31" s="67">
        <v>0</v>
      </c>
      <c r="M31" s="83">
        <f t="shared" si="1"/>
        <v>19042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>
        <v>0</v>
      </c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1067809</v>
      </c>
      <c r="I35" s="64">
        <v>186676</v>
      </c>
      <c r="J35" s="82">
        <f t="shared" si="0"/>
        <v>1254485</v>
      </c>
      <c r="K35" s="63">
        <v>788564</v>
      </c>
      <c r="L35" s="64">
        <v>214940</v>
      </c>
      <c r="M35" s="82">
        <f t="shared" si="1"/>
        <v>1003504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813648</v>
      </c>
      <c r="I37" s="64">
        <v>719815</v>
      </c>
      <c r="J37" s="82">
        <f t="shared" si="0"/>
        <v>1533463</v>
      </c>
      <c r="K37" s="63">
        <v>397995</v>
      </c>
      <c r="L37" s="64">
        <v>335937</v>
      </c>
      <c r="M37" s="82">
        <f t="shared" si="1"/>
        <v>733932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6452574</v>
      </c>
      <c r="I38" s="94">
        <f>I39+I40+I41+I42</f>
        <v>3232830</v>
      </c>
      <c r="J38" s="82">
        <f t="shared" si="0"/>
        <v>9685404</v>
      </c>
      <c r="K38" s="93">
        <f>K39+K40+K41+K42</f>
        <v>3944262</v>
      </c>
      <c r="L38" s="94">
        <f>L39+L40+L41+L42</f>
        <v>1607364</v>
      </c>
      <c r="M38" s="82">
        <f t="shared" si="1"/>
        <v>5551626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2484289</v>
      </c>
      <c r="I40" s="67">
        <v>3204295</v>
      </c>
      <c r="J40" s="83">
        <f t="shared" si="0"/>
        <v>5688584</v>
      </c>
      <c r="K40" s="66">
        <v>1990819</v>
      </c>
      <c r="L40" s="67">
        <v>1607364</v>
      </c>
      <c r="M40" s="83">
        <f t="shared" si="1"/>
        <v>3598183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3968285</v>
      </c>
      <c r="I41" s="67">
        <v>0</v>
      </c>
      <c r="J41" s="83">
        <f t="shared" si="0"/>
        <v>3968285</v>
      </c>
      <c r="K41" s="66">
        <v>1905443</v>
      </c>
      <c r="L41" s="67">
        <v>0</v>
      </c>
      <c r="M41" s="83">
        <f t="shared" si="1"/>
        <v>1905443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0</v>
      </c>
      <c r="I42" s="67">
        <v>28535</v>
      </c>
      <c r="J42" s="83">
        <f t="shared" si="0"/>
        <v>28535</v>
      </c>
      <c r="K42" s="66">
        <v>48000</v>
      </c>
      <c r="L42" s="67">
        <v>0</v>
      </c>
      <c r="M42" s="83">
        <f t="shared" si="1"/>
        <v>48000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5139045</v>
      </c>
      <c r="I43" s="64">
        <v>4042245</v>
      </c>
      <c r="J43" s="82">
        <f t="shared" si="0"/>
        <v>9181290</v>
      </c>
      <c r="K43" s="63">
        <v>3433366</v>
      </c>
      <c r="L43" s="64">
        <v>2673553</v>
      </c>
      <c r="M43" s="82">
        <f t="shared" si="1"/>
        <v>6106919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31823961</v>
      </c>
      <c r="I44" s="94">
        <f>I45+I48+I52+I53+I54+I55</f>
        <v>0</v>
      </c>
      <c r="J44" s="82">
        <f t="shared" si="0"/>
        <v>31823961</v>
      </c>
      <c r="K44" s="93">
        <f>K45+K48+K52+K53+K54+K55</f>
        <v>31259120</v>
      </c>
      <c r="L44" s="94">
        <f>L45+L48+L52+L53+L54+L55</f>
        <v>0</v>
      </c>
      <c r="M44" s="82">
        <f t="shared" si="1"/>
        <v>31259120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30000000</v>
      </c>
      <c r="I45" s="98">
        <f>I46+I47</f>
        <v>0</v>
      </c>
      <c r="J45" s="83">
        <f t="shared" si="0"/>
        <v>30000000</v>
      </c>
      <c r="K45" s="97">
        <f>K46+K47</f>
        <v>30000000</v>
      </c>
      <c r="L45" s="98">
        <f>L46+L47</f>
        <v>0</v>
      </c>
      <c r="M45" s="83">
        <f t="shared" si="1"/>
        <v>30000000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30000000</v>
      </c>
      <c r="I46" s="73">
        <v>0</v>
      </c>
      <c r="J46" s="83">
        <f t="shared" si="0"/>
        <v>30000000</v>
      </c>
      <c r="K46" s="72">
        <v>30000000</v>
      </c>
      <c r="L46" s="73">
        <v>0</v>
      </c>
      <c r="M46" s="83">
        <f t="shared" si="1"/>
        <v>30000000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1823961</v>
      </c>
      <c r="I48" s="98">
        <f>I49+I50+I51</f>
        <v>0</v>
      </c>
      <c r="J48" s="83">
        <f t="shared" si="0"/>
        <v>1823961</v>
      </c>
      <c r="K48" s="97">
        <f>K49+K50+K51</f>
        <v>1259120</v>
      </c>
      <c r="L48" s="98">
        <f>L49+L50+L51</f>
        <v>0</v>
      </c>
      <c r="M48" s="83">
        <f t="shared" si="1"/>
        <v>1259120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1823961</v>
      </c>
      <c r="I49" s="75">
        <v>0</v>
      </c>
      <c r="J49" s="83">
        <f t="shared" si="0"/>
        <v>1823961</v>
      </c>
      <c r="K49" s="74">
        <v>1259120</v>
      </c>
      <c r="L49" s="75">
        <v>0</v>
      </c>
      <c r="M49" s="83">
        <f t="shared" si="1"/>
        <v>1259120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/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20218571</v>
      </c>
      <c r="I58" s="94">
        <f>I59+I60</f>
        <v>0</v>
      </c>
      <c r="J58" s="82">
        <f>H58+I58</f>
        <v>20218571</v>
      </c>
      <c r="K58" s="93">
        <f>K59+K60</f>
        <v>8463848</v>
      </c>
      <c r="L58" s="94">
        <f>L59+L60</f>
        <v>0</v>
      </c>
      <c r="M58" s="82">
        <f>K58+L58</f>
        <v>8463848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12319564</v>
      </c>
      <c r="I59" s="67">
        <v>0</v>
      </c>
      <c r="J59" s="83">
        <f>H59+I59</f>
        <v>12319564</v>
      </c>
      <c r="K59" s="66">
        <v>5648404</v>
      </c>
      <c r="L59" s="67">
        <v>0</v>
      </c>
      <c r="M59" s="83">
        <f>K59+L59</f>
        <v>5648404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7899007</v>
      </c>
      <c r="I60" s="67"/>
      <c r="J60" s="83">
        <f>H60+I60</f>
        <v>7899007</v>
      </c>
      <c r="K60" s="66">
        <v>2815444</v>
      </c>
      <c r="L60" s="67">
        <v>0</v>
      </c>
      <c r="M60" s="83">
        <f>K60+L60</f>
        <v>2815444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314830748</v>
      </c>
      <c r="I62" s="100">
        <f>I58+I44+I43+I38+I37+I36+I35+I32+I28+I24+I23+I17+I16+I9</f>
        <v>462230301</v>
      </c>
      <c r="J62" s="89">
        <f>H62+I62</f>
        <v>777061049</v>
      </c>
      <c r="K62" s="99">
        <f>K58+K44+K43+K38+K37+K36+K35+K32+K28+K24+K17+K16+K9+K23</f>
        <v>230441678</v>
      </c>
      <c r="L62" s="100">
        <f>L58+L44+L43+L38+L37+L36+L35+L32+L28+L24+L23+L17+L16+L9</f>
        <v>249593778</v>
      </c>
      <c r="M62" s="89">
        <f>K62+L62</f>
        <v>480035456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13844321</v>
      </c>
      <c r="I66" s="80">
        <v>12797145</v>
      </c>
      <c r="J66" s="90">
        <f>H66+I66</f>
        <v>26641466</v>
      </c>
      <c r="K66" s="79">
        <v>8125570</v>
      </c>
      <c r="L66" s="80">
        <v>9293848</v>
      </c>
      <c r="M66" s="90">
        <f>K66+L66</f>
        <v>17419418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40159350</v>
      </c>
      <c r="I67" s="80">
        <v>0</v>
      </c>
      <c r="J67" s="90">
        <f>H67+I67</f>
        <v>40159350</v>
      </c>
      <c r="K67" s="79">
        <v>31974850</v>
      </c>
      <c r="L67" s="80">
        <v>0</v>
      </c>
      <c r="M67" s="90">
        <f>K67+L67</f>
        <v>31974850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334649522</v>
      </c>
      <c r="I69" s="81">
        <v>524868374</v>
      </c>
      <c r="J69" s="91">
        <f>H69+I69</f>
        <v>859517896</v>
      </c>
      <c r="K69" s="79">
        <v>270381571</v>
      </c>
      <c r="L69" s="81">
        <v>267131707</v>
      </c>
      <c r="M69" s="91">
        <f>K69+L69</f>
        <v>537513278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388653193</v>
      </c>
      <c r="I70" s="100">
        <f>I66+I67+I68+I69</f>
        <v>537665519</v>
      </c>
      <c r="J70" s="92">
        <f>H70+I70</f>
        <v>926318712</v>
      </c>
      <c r="K70" s="99">
        <f>K66+K67+K68+K69</f>
        <v>310481991</v>
      </c>
      <c r="L70" s="100">
        <f>L66+L67+L68+L69</f>
        <v>276425555</v>
      </c>
      <c r="M70" s="89">
        <f>K70+L70</f>
        <v>586907546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89" sqref="H89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KAPİTALBANK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(31.12.2016)</v>
      </c>
      <c r="I8" s="218" t="str">
        <f>Aktifler!L7</f>
        <v>(31.12.2015)</v>
      </c>
      <c r="J8" s="13"/>
    </row>
    <row r="9" spans="2:10" ht="16.5" thickBot="1">
      <c r="B9" s="38"/>
      <c r="C9" s="39"/>
      <c r="D9" s="39"/>
      <c r="E9" s="39"/>
      <c r="F9" s="39"/>
      <c r="G9" s="45"/>
      <c r="H9" s="14" t="s">
        <v>230</v>
      </c>
      <c r="I9" s="14" t="s">
        <v>230</v>
      </c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62276567</v>
      </c>
      <c r="I10" s="56">
        <f>I11+I19+I20+I25+I28</f>
        <v>47735435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59801075</v>
      </c>
      <c r="I11" s="57">
        <f>I12+I15+I18</f>
        <v>43679448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35321451</v>
      </c>
      <c r="I12" s="58">
        <f>I13+I14</f>
        <v>29575142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22788433</v>
      </c>
      <c r="I13" s="18">
        <v>15847437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12533018</v>
      </c>
      <c r="I14" s="18">
        <v>13727705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24279325</v>
      </c>
      <c r="I15" s="58">
        <f>I16+I17</f>
        <v>14000137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9239864</v>
      </c>
      <c r="I16" s="18">
        <v>5235125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15039461</v>
      </c>
      <c r="I17" s="18">
        <v>8765012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200299</v>
      </c>
      <c r="I18" s="17">
        <v>104169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539196</v>
      </c>
      <c r="I19" s="16">
        <v>472453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1065133</v>
      </c>
      <c r="I20" s="57">
        <f>I21+I22+I23+I24</f>
        <v>2198229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842362</v>
      </c>
      <c r="I21" s="19">
        <v>1029890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</v>
      </c>
      <c r="I22" s="19">
        <v>17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222770</v>
      </c>
      <c r="I23" s="19">
        <v>1168322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871163</v>
      </c>
      <c r="I25" s="57">
        <f>I26+I27</f>
        <v>1385305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439017</v>
      </c>
      <c r="I26" s="19">
        <v>357969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432146</v>
      </c>
      <c r="I27" s="19">
        <v>1027336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38331695</v>
      </c>
      <c r="I30" s="56">
        <f>I31+I37+I44+I45+I50+I51</f>
        <v>29879246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23239927</v>
      </c>
      <c r="I31" s="57">
        <f>I32+I33+I34+I35+I36</f>
        <v>20809248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21709724</v>
      </c>
      <c r="I32" s="19">
        <v>17996690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207517</v>
      </c>
      <c r="I33" s="19">
        <v>4628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1322489</v>
      </c>
      <c r="I34" s="19">
        <v>2723402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197</v>
      </c>
      <c r="I35" s="19">
        <v>423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84105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15006226</v>
      </c>
      <c r="I37" s="57">
        <f>I38+I39+I40+I41+I42+I43</f>
        <v>9069998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10414028</v>
      </c>
      <c r="I38" s="19">
        <v>6502569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2934863</v>
      </c>
      <c r="I40" s="19">
        <v>1902452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76591</v>
      </c>
      <c r="I41" s="19">
        <v>73659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1580744</v>
      </c>
      <c r="I42" s="19">
        <v>591318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85542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85542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23944872</v>
      </c>
      <c r="I53" s="60">
        <f>I10-I30</f>
        <v>17856189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22419922</v>
      </c>
      <c r="I55" s="56">
        <f>I56+I60+I61+I62+I63+I64</f>
        <v>13853323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13899473</v>
      </c>
      <c r="I56" s="57">
        <f>I57+I58+I59</f>
        <v>8926442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10726475</v>
      </c>
      <c r="I57" s="19">
        <v>6780836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654800</v>
      </c>
      <c r="I58" s="19">
        <v>515276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2518198</v>
      </c>
      <c r="I59" s="19">
        <v>1630330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5285823</v>
      </c>
      <c r="I61" s="16">
        <v>3110304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3234626</v>
      </c>
      <c r="I64" s="16">
        <v>1816577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30076945</v>
      </c>
      <c r="I66" s="56">
        <f>I67+I71+I72+I73+I74+I75+I76+I77+I78+I79+I80+I81</f>
        <v>24155665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39949</v>
      </c>
      <c r="I67" s="57">
        <f>I68+I69+I70</f>
        <v>18301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39949</v>
      </c>
      <c r="I70" s="19">
        <v>18301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2941779</v>
      </c>
      <c r="I72" s="16">
        <v>2784030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8838542</v>
      </c>
      <c r="I73" s="16">
        <v>6867389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1184983</v>
      </c>
      <c r="I75" s="16">
        <v>1025448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2222566</v>
      </c>
      <c r="I76" s="16">
        <v>1556491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91609</v>
      </c>
      <c r="I77" s="16">
        <v>111178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6718949</v>
      </c>
      <c r="I79" s="16">
        <v>6049289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2191312</v>
      </c>
      <c r="I80" s="16">
        <v>1425721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5847256</v>
      </c>
      <c r="I81" s="16">
        <v>4317818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-7657023</v>
      </c>
      <c r="I83" s="59">
        <f>I55-I66</f>
        <v>-10302342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16287849</v>
      </c>
      <c r="I85" s="22">
        <f>I53+I83</f>
        <v>7553847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3968285</v>
      </c>
      <c r="I87" s="15">
        <v>1905443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12319564</v>
      </c>
      <c r="I89" s="59">
        <f>I85-I87</f>
        <v>5648404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2017-04-28T11:00:01Z</cp:lastPrinted>
  <dcterms:created xsi:type="dcterms:W3CDTF">1998-01-12T17:06:50Z</dcterms:created>
  <dcterms:modified xsi:type="dcterms:W3CDTF">2017-05-09T09:50:33Z</dcterms:modified>
  <cp:category/>
  <cp:version/>
  <cp:contentType/>
  <cp:contentStatus/>
</cp:coreProperties>
</file>