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<sst xmlns="http://schemas.openxmlformats.org/spreadsheetml/2006/main" count="373" uniqueCount="230">
  <si>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</si>
  <si>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</si>
  <si>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</si>
  <si>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</si>
  <si>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</si>
  <si>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</si>
  <si>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</si>
  <si>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</si>
  <si>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</si>
  <si>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</si>
  <si>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</si>
  <si>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</si>
  <si>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</si>
  <si>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</si>
  <si>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</si>
  <si>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</si>
  <si>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</si>
  <si>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</si>
  <si>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</si>
  <si>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</si>
  <si>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</si>
  <si>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</si>
  <si>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</si>
  <si>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</si>
  <si>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</si>
  <si>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</si>
  <si>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</si>
  <si>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</si>
  <si>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</si>
  <si>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</si>
  <si>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</si>
  <si>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</si>
  <si>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</si>
  <si>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</si>
  <si>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</si>
  <si>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</si>
  <si>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</si>
  <si>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</si>
  <si>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</si>
  <si>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</si>
  <si>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</si>
  <si>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</si>
  <si>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</si>
  <si>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</si>
  <si>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</si>
  <si>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</si>
  <si>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</si>
  <si>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</si>
  <si>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</si>
  <si>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</si>
  <si>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</si>
  <si>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</si>
  <si>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</si>
  <si>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</si>
  <si>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</si>
  <si>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</si>
  <si>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</si>
  <si>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</si>
  <si>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</si>
  <si>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</si>
  <si>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</si>
  <si>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</si>
  <si>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</si>
  <si>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</si>
  <si>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</si>
  <si>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</si>
  <si>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</si>
  <si>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</si>
  <si>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</si>
  <si>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</si>
  <si>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</si>
  <si>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</si>
  <si>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</si>
  <si>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</si>
  <si>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</si>
  <si>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</si>
  <si>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</si>
  <si>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</si>
  <si>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</si>
  <si>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</si>
  <si>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</si>
  <si>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</si>
  <si>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</si>
  <si>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</si>
  <si>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</si>
  <si>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</si>
  <si>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</si>
  <si>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</si>
  <si>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</si>
  <si>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</si>
  <si>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</si>
  <si>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</si>
  <si>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</si>
  <si>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</si>
  <si>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</si>
  <si>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</si>
  <si>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</si>
  <si>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</si>
  <si>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</si>
  <si>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</si>
  <si>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</si>
  <si>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</si>
  <si>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</si>
  <si>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</si>
  <si>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</si>
  <si>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</si>
  <si>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</si>
  <si>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</si>
  <si>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</si>
  <si>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</si>
  <si>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</si>
  <si>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</si>
  <si>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</si>
  <si>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</si>
  <si>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</si>
  <si>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</si>
  <si>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</si>
  <si>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</si>
  <si>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</si>
  <si>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</si>
  <si>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</si>
  <si>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</si>
  <si>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</si>
  <si>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</si>
  <si>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</si>
  <si>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</si>
  <si>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</si>
  <si>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</si>
  <si>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</si>
  <si>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</si>
  <si>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</si>
  <si>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</si>
  <si>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</si>
  <si>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</si>
  <si>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</si>
  <si>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</si>
  <si>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</si>
  <si>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</si>
  <si>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</si>
  <si>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</si>
  <si>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</si>
  <si>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</si>
  <si>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</si>
  <si>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</si>
  <si>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</si>
  <si>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</si>
  <si>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</si>
  <si>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</si>
  <si>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</si>
  <si>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</si>
  <si>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</si>
  <si>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</si>
  <si>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</si>
  <si>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</si>
  <si>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</si>
  <si>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</si>
  <si>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</si>
  <si>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</si>
  <si>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</si>
  <si>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</si>
  <si>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</si>
  <si>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</si>
  <si>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</si>
  <si>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</si>
  <si>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</si>
  <si>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</si>
  <si>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</si>
  <si>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</si>
  <si>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</si>
  <si>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</si>
  <si>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</si>
  <si>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</si>
  <si>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</si>
  <si>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</si>
  <si>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</si>
  <si>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</si>
  <si>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</si>
  <si>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</si>
  <si>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</si>
  <si>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</si>
  <si>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</si>
  <si>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</si>
  <si>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</si>
  <si>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</si>
  <si>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</si>
  <si>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</si>
  <si>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</si>
  <si>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</si>
  <si>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</si>
  <si>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</si>
  <si>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</si>
  <si>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</si>
  <si>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</si>
  <si>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</si>
  <si>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</si>
  <si>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</si>
  <si>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</si>
  <si>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</si>
  <si>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</si>
  <si>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</si>
  <si>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</si>
  <si>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</si>
  <si>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</si>
  <si>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</si>
  <si>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</si>
  <si>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</si>
  <si>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</si>
  <si>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</si>
  <si>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</si>
  <si>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</si>
  <si>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</si>
  <si>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</si>
  <si>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</si>
  <si>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</si>
  <si>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</si>
  <si>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</si>
  <si>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</si>
  <si>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</si>
  <si>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</si>
  <si>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</si>
  <si>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</si>
  <si>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</si>
  <si>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</si>
  <si>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</si>
  <si>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</si>
  <si>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</si>
  <si>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</si>
  <si>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</si>
  <si>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</si>
  <si>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TÜRK KOOPERATİF MERKEZ BANKASI LİMİTED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</si>
</sst>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B1">
      <selection activeCell="F4" sqref="F4:H4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1" t="s">
        <v>229</v>
      </c>
      <c r="G3" s="251"/>
      <c r="H3" s="251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52" t="s">
        <v>226</v>
      </c>
      <c r="G4" s="252"/>
      <c r="H4" s="252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53" t="s">
        <v>228</v>
      </c>
      <c r="G5" s="253"/>
      <c r="H5" s="253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6" t="s">
        <v>0</v>
      </c>
      <c r="I6" s="250"/>
      <c r="J6" s="250"/>
      <c r="K6" s="246" t="s">
        <v>1</v>
      </c>
      <c r="L6" s="247"/>
      <c r="M6" s="247"/>
      <c r="N6" s="174"/>
    </row>
    <row r="7" spans="1:14" ht="22.5" customHeight="1" thickBot="1">
      <c r="A7" s="165"/>
      <c r="B7" s="177"/>
      <c r="C7" s="248" t="s">
        <v>2</v>
      </c>
      <c r="D7" s="249"/>
      <c r="E7" s="249"/>
      <c r="F7" s="178"/>
      <c r="G7" s="150"/>
      <c r="H7" s="151"/>
      <c r="I7" s="217">
        <v>42004</v>
      </c>
      <c r="J7" s="151"/>
      <c r="K7" s="151"/>
      <c r="L7" s="217">
        <v>41639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9968211</v>
      </c>
      <c r="I9" s="209">
        <f>I10+I11+I12</f>
        <v>4705081</v>
      </c>
      <c r="J9" s="202">
        <f aca="true" t="shared" si="0" ref="J9:J14">H9+I9</f>
        <v>14673292</v>
      </c>
      <c r="K9" s="208">
        <f>K10+K11+K12</f>
        <v>8815004</v>
      </c>
      <c r="L9" s="209">
        <f>L10+L11+L12</f>
        <v>4033702</v>
      </c>
      <c r="M9" s="202">
        <f aca="true" t="shared" si="1" ref="M9:M14">K9+L9</f>
        <v>12848706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9968211</v>
      </c>
      <c r="I10" s="158"/>
      <c r="J10" s="203">
        <f t="shared" si="0"/>
        <v>9968211</v>
      </c>
      <c r="K10" s="157">
        <v>8815004</v>
      </c>
      <c r="L10" s="158"/>
      <c r="M10" s="203">
        <f t="shared" si="1"/>
        <v>8815004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4498096</v>
      </c>
      <c r="J11" s="203">
        <f t="shared" si="0"/>
        <v>4498096</v>
      </c>
      <c r="K11" s="157"/>
      <c r="L11" s="158">
        <v>3733143</v>
      </c>
      <c r="M11" s="203">
        <f t="shared" si="1"/>
        <v>3733143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206985</v>
      </c>
      <c r="J12" s="203">
        <f t="shared" si="0"/>
        <v>206985</v>
      </c>
      <c r="K12" s="157"/>
      <c r="L12" s="158">
        <v>300559</v>
      </c>
      <c r="M12" s="203">
        <f t="shared" si="1"/>
        <v>300559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114191188</v>
      </c>
      <c r="I13" s="209">
        <f>I14+I15</f>
        <v>562378056</v>
      </c>
      <c r="J13" s="202">
        <f t="shared" si="0"/>
        <v>676569244</v>
      </c>
      <c r="K13" s="208">
        <f>K14+K15</f>
        <v>140235681</v>
      </c>
      <c r="L13" s="209">
        <f>L14+L15</f>
        <v>483207437</v>
      </c>
      <c r="M13" s="202">
        <f t="shared" si="1"/>
        <v>623443118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109181362</v>
      </c>
      <c r="I14" s="158">
        <v>293233588</v>
      </c>
      <c r="J14" s="203">
        <f t="shared" si="0"/>
        <v>402414950</v>
      </c>
      <c r="K14" s="157">
        <v>126792854</v>
      </c>
      <c r="L14" s="158">
        <v>319933094</v>
      </c>
      <c r="M14" s="203">
        <f t="shared" si="1"/>
        <v>446725948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5009826</v>
      </c>
      <c r="I15" s="211">
        <f>I16+I17+I18</f>
        <v>269144468</v>
      </c>
      <c r="J15" s="203">
        <f>H15+I15</f>
        <v>274154294</v>
      </c>
      <c r="K15" s="213">
        <f>K16+K17+K18</f>
        <v>13442827</v>
      </c>
      <c r="L15" s="211">
        <f>L16+L17+L18</f>
        <v>163274343</v>
      </c>
      <c r="M15" s="203">
        <f>K15+L15</f>
        <v>176717170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3484</v>
      </c>
      <c r="I16" s="160">
        <v>1157500</v>
      </c>
      <c r="J16" s="204">
        <f aca="true" t="shared" si="2" ref="J16:J58">H16+I16</f>
        <v>1160984</v>
      </c>
      <c r="K16" s="159">
        <v>526</v>
      </c>
      <c r="L16" s="160"/>
      <c r="M16" s="204">
        <f aca="true" t="shared" si="3" ref="M16:M58">K16+L16</f>
        <v>526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5006342</v>
      </c>
      <c r="I17" s="160">
        <v>267986968</v>
      </c>
      <c r="J17" s="204">
        <f t="shared" si="2"/>
        <v>272993310</v>
      </c>
      <c r="K17" s="159">
        <v>13442301</v>
      </c>
      <c r="L17" s="160">
        <v>163274343</v>
      </c>
      <c r="M17" s="205">
        <f t="shared" si="3"/>
        <v>176716644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43793290</v>
      </c>
      <c r="I19" s="209">
        <f>I20+I21+I22+I23</f>
        <v>80457981</v>
      </c>
      <c r="J19" s="202">
        <f t="shared" si="2"/>
        <v>124251271</v>
      </c>
      <c r="K19" s="208">
        <f>K20+K21+K22+K23</f>
        <v>42290945</v>
      </c>
      <c r="L19" s="209">
        <f>L20+L21+L22+L23</f>
        <v>3191379</v>
      </c>
      <c r="M19" s="202">
        <f t="shared" si="3"/>
        <v>45482324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43793290</v>
      </c>
      <c r="I23" s="158">
        <v>80457981</v>
      </c>
      <c r="J23" s="203">
        <f t="shared" si="2"/>
        <v>124251271</v>
      </c>
      <c r="K23" s="157">
        <v>42290945</v>
      </c>
      <c r="L23" s="158">
        <v>3191379</v>
      </c>
      <c r="M23" s="203">
        <f t="shared" si="3"/>
        <v>45482324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1855206250</v>
      </c>
      <c r="I24" s="209">
        <f>I25+I26</f>
        <v>403169228</v>
      </c>
      <c r="J24" s="202">
        <f t="shared" si="2"/>
        <v>2258375478</v>
      </c>
      <c r="K24" s="208">
        <f>K25+K26</f>
        <v>1661850340</v>
      </c>
      <c r="L24" s="209">
        <f>L25+L26</f>
        <v>402250283</v>
      </c>
      <c r="M24" s="202">
        <f t="shared" si="3"/>
        <v>2064100623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1815315874</v>
      </c>
      <c r="I25" s="158">
        <v>338509006</v>
      </c>
      <c r="J25" s="203">
        <f t="shared" si="2"/>
        <v>2153824880</v>
      </c>
      <c r="K25" s="157">
        <v>1622566608</v>
      </c>
      <c r="L25" s="158">
        <v>295922359</v>
      </c>
      <c r="M25" s="203">
        <f t="shared" si="3"/>
        <v>1918488967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39890376</v>
      </c>
      <c r="I26" s="158">
        <v>64660222</v>
      </c>
      <c r="J26" s="203">
        <f t="shared" si="2"/>
        <v>104550598</v>
      </c>
      <c r="K26" s="157">
        <v>39283732</v>
      </c>
      <c r="L26" s="158">
        <v>106327924</v>
      </c>
      <c r="M26" s="203">
        <f t="shared" si="3"/>
        <v>145611656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2245283</v>
      </c>
      <c r="I27" s="209">
        <f>I28+I31+I34</f>
        <v>16355800</v>
      </c>
      <c r="J27" s="202">
        <f t="shared" si="2"/>
        <v>18601083</v>
      </c>
      <c r="K27" s="208">
        <f>K28+K31+K34</f>
        <v>1881754</v>
      </c>
      <c r="L27" s="209">
        <f>L28+L31+L34</f>
        <v>3416014</v>
      </c>
      <c r="M27" s="202">
        <f t="shared" si="3"/>
        <v>5297768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1315762</v>
      </c>
      <c r="I28" s="211">
        <f>I29+I30</f>
        <v>16101510</v>
      </c>
      <c r="J28" s="203">
        <f t="shared" si="2"/>
        <v>17417272</v>
      </c>
      <c r="K28" s="210">
        <f>K29+K30</f>
        <v>955871</v>
      </c>
      <c r="L28" s="211">
        <f>L29+L30</f>
        <v>2917093</v>
      </c>
      <c r="M28" s="203">
        <f t="shared" si="3"/>
        <v>3872964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1447406</v>
      </c>
      <c r="I29" s="161">
        <v>16590344</v>
      </c>
      <c r="J29" s="203">
        <f t="shared" si="2"/>
        <v>18037750</v>
      </c>
      <c r="K29" s="147">
        <v>1081257</v>
      </c>
      <c r="L29" s="161">
        <v>3010689</v>
      </c>
      <c r="M29" s="203">
        <f t="shared" si="3"/>
        <v>4091946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-131644</v>
      </c>
      <c r="I30" s="163">
        <v>-488834</v>
      </c>
      <c r="J30" s="203">
        <f t="shared" si="2"/>
        <v>-620478</v>
      </c>
      <c r="K30" s="162">
        <v>-125386</v>
      </c>
      <c r="L30" s="163">
        <v>-93596</v>
      </c>
      <c r="M30" s="203">
        <f t="shared" si="3"/>
        <v>-218982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929521</v>
      </c>
      <c r="I31" s="211">
        <f>I32+I33</f>
        <v>254290</v>
      </c>
      <c r="J31" s="203">
        <f t="shared" si="2"/>
        <v>1183811</v>
      </c>
      <c r="K31" s="212">
        <f>K32+K33</f>
        <v>925883</v>
      </c>
      <c r="L31" s="211">
        <f>L32+L33</f>
        <v>498921</v>
      </c>
      <c r="M31" s="203">
        <f t="shared" si="3"/>
        <v>1424804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1063839</v>
      </c>
      <c r="I32" s="161">
        <v>316516</v>
      </c>
      <c r="J32" s="203">
        <f t="shared" si="2"/>
        <v>1380355</v>
      </c>
      <c r="K32" s="147">
        <v>1069300</v>
      </c>
      <c r="L32" s="161">
        <v>547667</v>
      </c>
      <c r="M32" s="203">
        <f t="shared" si="3"/>
        <v>1616967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-134318</v>
      </c>
      <c r="I33" s="163">
        <v>-62226</v>
      </c>
      <c r="J33" s="203">
        <f t="shared" si="2"/>
        <v>-196544</v>
      </c>
      <c r="K33" s="162">
        <v>-143417</v>
      </c>
      <c r="L33" s="163">
        <v>-48746</v>
      </c>
      <c r="M33" s="203">
        <f t="shared" si="3"/>
        <v>-192163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0</v>
      </c>
      <c r="I34" s="211">
        <f>I35+I36</f>
        <v>0</v>
      </c>
      <c r="J34" s="203">
        <f t="shared" si="2"/>
        <v>0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8634624</v>
      </c>
      <c r="I35" s="161">
        <v>55434350</v>
      </c>
      <c r="J35" s="203">
        <f t="shared" si="2"/>
        <v>64068974</v>
      </c>
      <c r="K35" s="147">
        <v>8106258</v>
      </c>
      <c r="L35" s="161">
        <v>56275383</v>
      </c>
      <c r="M35" s="203">
        <f t="shared" si="3"/>
        <v>64381641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-8634624</v>
      </c>
      <c r="I36" s="163">
        <v>-55434350</v>
      </c>
      <c r="J36" s="203">
        <f t="shared" si="2"/>
        <v>-64068974</v>
      </c>
      <c r="K36" s="162">
        <v>-8106258</v>
      </c>
      <c r="L36" s="163">
        <v>-56275383</v>
      </c>
      <c r="M36" s="203">
        <f t="shared" si="3"/>
        <v>-64381641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2424900</v>
      </c>
      <c r="I37" s="209">
        <f>I38+I39+I40</f>
        <v>485520.82</v>
      </c>
      <c r="J37" s="202">
        <f t="shared" si="2"/>
        <v>2910420.82</v>
      </c>
      <c r="K37" s="208">
        <f>K38+K39+K40</f>
        <v>1192520</v>
      </c>
      <c r="L37" s="209">
        <f>L38+L39+L40</f>
        <v>635734</v>
      </c>
      <c r="M37" s="202">
        <f t="shared" si="3"/>
        <v>1828254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927775</v>
      </c>
      <c r="I38" s="158">
        <v>36173</v>
      </c>
      <c r="J38" s="203">
        <f t="shared" si="2"/>
        <v>963948</v>
      </c>
      <c r="K38" s="157">
        <v>292355</v>
      </c>
      <c r="L38" s="158">
        <v>376319</v>
      </c>
      <c r="M38" s="203">
        <f t="shared" si="3"/>
        <v>668674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1497125</v>
      </c>
      <c r="I39" s="158">
        <v>208284</v>
      </c>
      <c r="J39" s="203">
        <f t="shared" si="2"/>
        <v>1705409</v>
      </c>
      <c r="K39" s="157">
        <v>841183</v>
      </c>
      <c r="L39" s="158">
        <v>1739</v>
      </c>
      <c r="M39" s="203">
        <f t="shared" si="3"/>
        <v>842922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>
        <v>241063.82</v>
      </c>
      <c r="J40" s="203">
        <f t="shared" si="2"/>
        <v>241063.82</v>
      </c>
      <c r="K40" s="157">
        <v>58982</v>
      </c>
      <c r="L40" s="158">
        <v>257676</v>
      </c>
      <c r="M40" s="203">
        <f t="shared" si="3"/>
        <v>316658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153979925</v>
      </c>
      <c r="I44" s="155">
        <v>65754254</v>
      </c>
      <c r="J44" s="202">
        <f t="shared" si="2"/>
        <v>219734179</v>
      </c>
      <c r="K44" s="154">
        <v>141449411</v>
      </c>
      <c r="L44" s="155">
        <v>56640955</v>
      </c>
      <c r="M44" s="202">
        <f t="shared" si="3"/>
        <v>198090366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115506</v>
      </c>
      <c r="I45" s="155">
        <v>162946</v>
      </c>
      <c r="J45" s="202">
        <f t="shared" si="2"/>
        <v>278452</v>
      </c>
      <c r="K45" s="154">
        <v>55966</v>
      </c>
      <c r="L45" s="155">
        <v>37546</v>
      </c>
      <c r="M45" s="202">
        <f t="shared" si="3"/>
        <v>93512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18996545</v>
      </c>
      <c r="I49" s="209">
        <f>I50+I51</f>
        <v>0</v>
      </c>
      <c r="J49" s="202">
        <f t="shared" si="2"/>
        <v>18996545</v>
      </c>
      <c r="K49" s="208">
        <f>K50+K51</f>
        <v>18409768</v>
      </c>
      <c r="L49" s="209">
        <f>L50+L51</f>
        <v>0</v>
      </c>
      <c r="M49" s="202">
        <f t="shared" si="3"/>
        <v>18409768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7587833</v>
      </c>
      <c r="I50" s="158"/>
      <c r="J50" s="203">
        <f t="shared" si="2"/>
        <v>7587833</v>
      </c>
      <c r="K50" s="157">
        <v>8361449</v>
      </c>
      <c r="L50" s="158"/>
      <c r="M50" s="203">
        <f t="shared" si="3"/>
        <v>8361449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11408712</v>
      </c>
      <c r="I51" s="158"/>
      <c r="J51" s="203">
        <f t="shared" si="2"/>
        <v>11408712</v>
      </c>
      <c r="K51" s="157">
        <v>10048319</v>
      </c>
      <c r="L51" s="158"/>
      <c r="M51" s="203">
        <f t="shared" si="3"/>
        <v>10048319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3202</v>
      </c>
      <c r="I52" s="209">
        <f>I53+I54</f>
        <v>0</v>
      </c>
      <c r="J52" s="202">
        <f t="shared" si="2"/>
        <v>3202</v>
      </c>
      <c r="K52" s="208">
        <f>K53+K54</f>
        <v>3202</v>
      </c>
      <c r="L52" s="209">
        <f>L53+L54</f>
        <v>1455424</v>
      </c>
      <c r="M52" s="202">
        <f t="shared" si="3"/>
        <v>1458626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3202</v>
      </c>
      <c r="I54" s="158"/>
      <c r="J54" s="203">
        <f t="shared" si="2"/>
        <v>3202</v>
      </c>
      <c r="K54" s="157">
        <v>3202</v>
      </c>
      <c r="L54" s="158">
        <v>1455424</v>
      </c>
      <c r="M54" s="203">
        <f t="shared" si="3"/>
        <v>1458626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13492282</v>
      </c>
      <c r="I55" s="209">
        <f>I56+I57</f>
        <v>0</v>
      </c>
      <c r="J55" s="202">
        <f t="shared" si="2"/>
        <v>13492282</v>
      </c>
      <c r="K55" s="208">
        <f>K56+K57</f>
        <v>13822443</v>
      </c>
      <c r="L55" s="209">
        <f>L56+L57</f>
        <v>0</v>
      </c>
      <c r="M55" s="202">
        <f t="shared" si="3"/>
        <v>13822443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28624407</v>
      </c>
      <c r="I56" s="158"/>
      <c r="J56" s="203">
        <f t="shared" si="2"/>
        <v>28624407</v>
      </c>
      <c r="K56" s="157">
        <v>27537425</v>
      </c>
      <c r="L56" s="158"/>
      <c r="M56" s="203">
        <f t="shared" si="3"/>
        <v>27537425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-15132125</v>
      </c>
      <c r="I57" s="158"/>
      <c r="J57" s="203">
        <f t="shared" si="2"/>
        <v>-15132125</v>
      </c>
      <c r="K57" s="157">
        <v>-13714982</v>
      </c>
      <c r="L57" s="158"/>
      <c r="M57" s="203">
        <f t="shared" si="3"/>
        <v>-13714982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8610365</v>
      </c>
      <c r="I58" s="155">
        <v>153618</v>
      </c>
      <c r="J58" s="202">
        <f t="shared" si="2"/>
        <v>8763983</v>
      </c>
      <c r="K58" s="154">
        <v>5085904</v>
      </c>
      <c r="L58" s="155">
        <v>111617</v>
      </c>
      <c r="M58" s="202">
        <f t="shared" si="3"/>
        <v>5197521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2223026947</v>
      </c>
      <c r="I60" s="215">
        <f>I58+I55+I52+I49+I46+I45+I44+I41+I37+I27+I24+I19+I13+I9</f>
        <v>1133622484.82</v>
      </c>
      <c r="J60" s="207">
        <f>H60+I60</f>
        <v>3356649431.8199997</v>
      </c>
      <c r="K60" s="214">
        <f>K58+K55+K52+K49+K46+K45+K44+K41+K37+K27+K24+K19+K13+K9</f>
        <v>2035092938</v>
      </c>
      <c r="L60" s="215">
        <f>L58+L55+L52+L49+L46+L45+L44+L41+L37+L27+L24+L19+L13+L9</f>
        <v>954980091</v>
      </c>
      <c r="M60" s="207">
        <f>K60+L60</f>
        <v>2990073029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K6:M6"/>
    <mergeCell ref="C7:E7"/>
    <mergeCell ref="H6:J6"/>
    <mergeCell ref="F3:H3"/>
    <mergeCell ref="F4:H4"/>
    <mergeCell ref="F5:H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C1">
      <selection activeCell="J70" sqref="J70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6" t="str">
        <f>Aktifler!F3</f>
        <v>KIBRIS TÜRK KOOPERATİF MERKEZ BANKASI LİMİTED</v>
      </c>
      <c r="G3" s="256"/>
      <c r="H3" s="256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6" t="s">
        <v>226</v>
      </c>
      <c r="G4" s="256"/>
      <c r="H4" s="256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7" t="s">
        <v>228</v>
      </c>
      <c r="G5" s="257"/>
      <c r="H5" s="257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4" t="s">
        <v>0</v>
      </c>
      <c r="I6" s="250"/>
      <c r="J6" s="250"/>
      <c r="K6" s="254" t="s">
        <v>1</v>
      </c>
      <c r="L6" s="247"/>
      <c r="M6" s="247"/>
      <c r="N6" s="132"/>
    </row>
    <row r="7" spans="2:14" ht="22.5" customHeight="1" thickBot="1">
      <c r="B7" s="108"/>
      <c r="C7" s="255" t="s">
        <v>51</v>
      </c>
      <c r="D7" s="249"/>
      <c r="E7" s="110"/>
      <c r="F7" s="110"/>
      <c r="G7" s="109" t="s">
        <v>164</v>
      </c>
      <c r="H7" s="110"/>
      <c r="I7" s="218">
        <f>Aktifler!I7</f>
        <v>42004</v>
      </c>
      <c r="J7" s="133"/>
      <c r="K7" s="110"/>
      <c r="L7" s="218">
        <f>Aktifler!L7</f>
        <v>41639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1965976402</v>
      </c>
      <c r="I9" s="94">
        <f>I10+I11+I12+I13+I14+I15</f>
        <v>957506215</v>
      </c>
      <c r="J9" s="82">
        <f aca="true" t="shared" si="0" ref="J9:J57">H9+I9</f>
        <v>2923482617</v>
      </c>
      <c r="K9" s="93">
        <f>K10+K11+K12+K13+K14+K15</f>
        <v>1816512429</v>
      </c>
      <c r="L9" s="94">
        <f>L10+L11+L12+L13+L14+L15</f>
        <v>775344896</v>
      </c>
      <c r="M9" s="82">
        <f aca="true" t="shared" si="1" ref="M9:M57">K9+L9</f>
        <v>2591857325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1321812597</v>
      </c>
      <c r="I10" s="67">
        <v>714451754</v>
      </c>
      <c r="J10" s="83">
        <f t="shared" si="0"/>
        <v>2036264351</v>
      </c>
      <c r="K10" s="66">
        <v>1202868731</v>
      </c>
      <c r="L10" s="67">
        <v>612598113</v>
      </c>
      <c r="M10" s="83">
        <f t="shared" si="1"/>
        <v>1815466844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297712280</v>
      </c>
      <c r="I11" s="67">
        <v>22477655</v>
      </c>
      <c r="J11" s="83">
        <f t="shared" si="0"/>
        <v>320189935</v>
      </c>
      <c r="K11" s="66">
        <v>282716107</v>
      </c>
      <c r="L11" s="67">
        <v>21550065</v>
      </c>
      <c r="M11" s="83">
        <f t="shared" si="1"/>
        <v>304266172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47667224</v>
      </c>
      <c r="I12" s="67">
        <v>20373799</v>
      </c>
      <c r="J12" s="83">
        <f t="shared" si="0"/>
        <v>68041023</v>
      </c>
      <c r="K12" s="66">
        <v>43240230</v>
      </c>
      <c r="L12" s="67">
        <v>18251860</v>
      </c>
      <c r="M12" s="83">
        <f t="shared" si="1"/>
        <v>61492090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262133572</v>
      </c>
      <c r="I13" s="67">
        <v>125111971</v>
      </c>
      <c r="J13" s="83">
        <f t="shared" si="0"/>
        <v>387245543</v>
      </c>
      <c r="K13" s="66">
        <v>269582370</v>
      </c>
      <c r="L13" s="67">
        <v>69711656</v>
      </c>
      <c r="M13" s="83">
        <f t="shared" si="1"/>
        <v>339294026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36650729</v>
      </c>
      <c r="I14" s="67">
        <v>75091036</v>
      </c>
      <c r="J14" s="83">
        <f t="shared" si="0"/>
        <v>111741765</v>
      </c>
      <c r="K14" s="66">
        <v>18104991</v>
      </c>
      <c r="L14" s="67">
        <v>53233202</v>
      </c>
      <c r="M14" s="83">
        <f t="shared" si="1"/>
        <v>71338193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>
        <v>1455424</v>
      </c>
      <c r="M16" s="84">
        <f t="shared" si="1"/>
        <v>1455424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65000000</v>
      </c>
      <c r="I17" s="96">
        <f>I18+I19</f>
        <v>0</v>
      </c>
      <c r="J17" s="85">
        <f t="shared" si="0"/>
        <v>65000000</v>
      </c>
      <c r="K17" s="95">
        <f>K18+K19</f>
        <v>55500000</v>
      </c>
      <c r="L17" s="96">
        <f>L18+L19</f>
        <v>3135000</v>
      </c>
      <c r="M17" s="85">
        <f t="shared" si="1"/>
        <v>58635000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>
        <v>55500000</v>
      </c>
      <c r="L18" s="67">
        <v>3135000</v>
      </c>
      <c r="M18" s="83">
        <f t="shared" si="1"/>
        <v>58635000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65000000</v>
      </c>
      <c r="I19" s="98">
        <f>I20+I21+I22</f>
        <v>0</v>
      </c>
      <c r="J19" s="83">
        <f t="shared" si="0"/>
        <v>65000000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65000000</v>
      </c>
      <c r="I20" s="71"/>
      <c r="J20" s="86">
        <f t="shared" si="0"/>
        <v>65000000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677145</v>
      </c>
      <c r="I23" s="64"/>
      <c r="J23" s="82">
        <f t="shared" si="0"/>
        <v>677145</v>
      </c>
      <c r="K23" s="63">
        <v>960068</v>
      </c>
      <c r="L23" s="64"/>
      <c r="M23" s="82">
        <f t="shared" si="1"/>
        <v>960068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8956578</v>
      </c>
      <c r="I28" s="94">
        <f>I29+I30+I31</f>
        <v>6990271</v>
      </c>
      <c r="J28" s="82">
        <f t="shared" si="0"/>
        <v>15946849</v>
      </c>
      <c r="K28" s="93">
        <f>K29+K30+K31</f>
        <v>6746474</v>
      </c>
      <c r="L28" s="94">
        <f>L29+L30+L31</f>
        <v>6570950</v>
      </c>
      <c r="M28" s="82">
        <f t="shared" si="1"/>
        <v>13317424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8515226</v>
      </c>
      <c r="I29" s="67">
        <v>6073415</v>
      </c>
      <c r="J29" s="83">
        <f t="shared" si="0"/>
        <v>14588641</v>
      </c>
      <c r="K29" s="66">
        <v>6471120</v>
      </c>
      <c r="L29" s="67">
        <v>5482805</v>
      </c>
      <c r="M29" s="83">
        <f t="shared" si="1"/>
        <v>11953925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441352</v>
      </c>
      <c r="I31" s="67">
        <v>916856</v>
      </c>
      <c r="J31" s="83">
        <f t="shared" si="0"/>
        <v>1358208</v>
      </c>
      <c r="K31" s="66">
        <v>275354</v>
      </c>
      <c r="L31" s="67">
        <v>1088145</v>
      </c>
      <c r="M31" s="83">
        <f t="shared" si="1"/>
        <v>1363499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5108840</v>
      </c>
      <c r="I35" s="64">
        <v>232604</v>
      </c>
      <c r="J35" s="82">
        <f t="shared" si="0"/>
        <v>5341444</v>
      </c>
      <c r="K35" s="63">
        <v>5351260</v>
      </c>
      <c r="L35" s="64">
        <v>197954.4</v>
      </c>
      <c r="M35" s="82">
        <f t="shared" si="1"/>
        <v>5549214.4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17662330</v>
      </c>
      <c r="I37" s="64">
        <v>3138995</v>
      </c>
      <c r="J37" s="82">
        <f t="shared" si="0"/>
        <v>20801325</v>
      </c>
      <c r="K37" s="63">
        <v>15114847</v>
      </c>
      <c r="L37" s="64">
        <v>1893375</v>
      </c>
      <c r="M37" s="82">
        <f t="shared" si="1"/>
        <v>17008222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66048496</v>
      </c>
      <c r="I38" s="94">
        <f>I39+I40+I41+I42</f>
        <v>0</v>
      </c>
      <c r="J38" s="82">
        <f t="shared" si="0"/>
        <v>66048496</v>
      </c>
      <c r="K38" s="93">
        <f>K39+K40+K41+K42</f>
        <v>58190079.41</v>
      </c>
      <c r="L38" s="94">
        <f>L39+L40+L41+L42</f>
        <v>0</v>
      </c>
      <c r="M38" s="82">
        <f t="shared" si="1"/>
        <v>58190079.41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47347723</v>
      </c>
      <c r="I39" s="67"/>
      <c r="J39" s="83">
        <f t="shared" si="0"/>
        <v>47347723</v>
      </c>
      <c r="K39" s="66">
        <v>34072890.41</v>
      </c>
      <c r="L39" s="67"/>
      <c r="M39" s="83">
        <f t="shared" si="1"/>
        <v>34072890.41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3318514</v>
      </c>
      <c r="I40" s="67"/>
      <c r="J40" s="83">
        <f t="shared" si="0"/>
        <v>3318514</v>
      </c>
      <c r="K40" s="66">
        <v>3674365</v>
      </c>
      <c r="L40" s="67"/>
      <c r="M40" s="83">
        <f t="shared" si="1"/>
        <v>3674365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1997084</v>
      </c>
      <c r="I41" s="67"/>
      <c r="J41" s="83">
        <f t="shared" si="0"/>
        <v>1997084</v>
      </c>
      <c r="K41" s="66">
        <v>1364412.5</v>
      </c>
      <c r="L41" s="67"/>
      <c r="M41" s="83">
        <f t="shared" si="1"/>
        <v>1364412.5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13385175</v>
      </c>
      <c r="I42" s="67"/>
      <c r="J42" s="83">
        <f t="shared" si="0"/>
        <v>13385175</v>
      </c>
      <c r="K42" s="66">
        <v>19078411.5</v>
      </c>
      <c r="L42" s="67"/>
      <c r="M42" s="83">
        <f t="shared" si="1"/>
        <v>19078411.5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11248863</v>
      </c>
      <c r="I43" s="64">
        <v>997486</v>
      </c>
      <c r="J43" s="82">
        <f t="shared" si="0"/>
        <v>12246349</v>
      </c>
      <c r="K43" s="63">
        <v>7478498</v>
      </c>
      <c r="L43" s="64">
        <v>791771.4</v>
      </c>
      <c r="M43" s="82">
        <f t="shared" si="1"/>
        <v>8270269.4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56427277</v>
      </c>
      <c r="I44" s="94">
        <f>I45+I48+I52+I53+I54+I55</f>
        <v>0</v>
      </c>
      <c r="J44" s="82">
        <f t="shared" si="0"/>
        <v>56427277</v>
      </c>
      <c r="K44" s="93">
        <f>K45+K48+K52+K53+K54+K55</f>
        <v>52687078</v>
      </c>
      <c r="L44" s="94">
        <f>L45+L48+L52+L53+L54+L55</f>
        <v>0</v>
      </c>
      <c r="M44" s="82">
        <f t="shared" si="1"/>
        <v>52687078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21921491</v>
      </c>
      <c r="I45" s="98">
        <f>I46+I47</f>
        <v>0</v>
      </c>
      <c r="J45" s="83">
        <f t="shared" si="0"/>
        <v>21921491</v>
      </c>
      <c r="K45" s="97">
        <f>K46+K47</f>
        <v>21593074</v>
      </c>
      <c r="L45" s="98">
        <f>L46+L47</f>
        <v>0</v>
      </c>
      <c r="M45" s="83">
        <f t="shared" si="1"/>
        <v>21593074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50000000</v>
      </c>
      <c r="I46" s="73"/>
      <c r="J46" s="83">
        <f t="shared" si="0"/>
        <v>50000000</v>
      </c>
      <c r="K46" s="72">
        <v>50000000</v>
      </c>
      <c r="L46" s="73"/>
      <c r="M46" s="83">
        <f t="shared" si="1"/>
        <v>50000000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-28078509</v>
      </c>
      <c r="I47" s="71"/>
      <c r="J47" s="83">
        <f t="shared" si="0"/>
        <v>-28078509</v>
      </c>
      <c r="K47" s="70">
        <v>-28406926</v>
      </c>
      <c r="L47" s="71"/>
      <c r="M47" s="83">
        <f t="shared" si="1"/>
        <v>-28406926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20822318</v>
      </c>
      <c r="I48" s="98">
        <f>I49+I50+I51</f>
        <v>0</v>
      </c>
      <c r="J48" s="83">
        <f t="shared" si="0"/>
        <v>20822318</v>
      </c>
      <c r="K48" s="97">
        <f>K49+K50+K51</f>
        <v>18658919</v>
      </c>
      <c r="L48" s="98">
        <f>L49+L50+L51</f>
        <v>0</v>
      </c>
      <c r="M48" s="83">
        <f t="shared" si="1"/>
        <v>18658919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20822318</v>
      </c>
      <c r="I49" s="75"/>
      <c r="J49" s="83">
        <f t="shared" si="0"/>
        <v>20822318</v>
      </c>
      <c r="K49" s="74">
        <v>18658919</v>
      </c>
      <c r="L49" s="75"/>
      <c r="M49" s="83">
        <f t="shared" si="1"/>
        <v>18658919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1179473</v>
      </c>
      <c r="I53" s="67"/>
      <c r="J53" s="83">
        <f t="shared" si="0"/>
        <v>1179473</v>
      </c>
      <c r="K53" s="66">
        <v>1147473</v>
      </c>
      <c r="L53" s="67"/>
      <c r="M53" s="83">
        <f t="shared" si="1"/>
        <v>1147473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12503995</v>
      </c>
      <c r="I54" s="67"/>
      <c r="J54" s="83">
        <f t="shared" si="0"/>
        <v>12503995</v>
      </c>
      <c r="K54" s="66">
        <v>11287612</v>
      </c>
      <c r="L54" s="67"/>
      <c r="M54" s="83">
        <f t="shared" si="1"/>
        <v>11287612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190677930</v>
      </c>
      <c r="I58" s="94">
        <f>I59+I60</f>
        <v>0</v>
      </c>
      <c r="J58" s="82">
        <f>H58+I58</f>
        <v>190677930</v>
      </c>
      <c r="K58" s="93">
        <f>K59+K60</f>
        <v>182142925</v>
      </c>
      <c r="L58" s="94">
        <f>L59+L60</f>
        <v>0</v>
      </c>
      <c r="M58" s="82">
        <f>K58+L58</f>
        <v>182142925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10698404</v>
      </c>
      <c r="I59" s="67"/>
      <c r="J59" s="83">
        <f>H59+I59</f>
        <v>10698404</v>
      </c>
      <c r="K59" s="66">
        <v>21633993</v>
      </c>
      <c r="L59" s="67"/>
      <c r="M59" s="83">
        <f>K59+L59</f>
        <v>21633993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179979526</v>
      </c>
      <c r="I60" s="67"/>
      <c r="J60" s="83">
        <f>H60+I60</f>
        <v>179979526</v>
      </c>
      <c r="K60" s="66">
        <v>160508932</v>
      </c>
      <c r="L60" s="67"/>
      <c r="M60" s="83">
        <f>K60+L60</f>
        <v>160508932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2387783861</v>
      </c>
      <c r="I62" s="100">
        <f>I58+I44+I43+I38+I37+I36+I35+I32+I28+I24+I23+I17+I16+I9</f>
        <v>968865571</v>
      </c>
      <c r="J62" s="89">
        <f>H62+I62</f>
        <v>3356649432</v>
      </c>
      <c r="K62" s="99">
        <f>K58+K44+K43+K38+K37+K36+K35+K32+K28+K24+K17+K16+K9+K23</f>
        <v>2200683658.41</v>
      </c>
      <c r="L62" s="100">
        <f>L58+L44+L43+L38+L37+L36+L35+L32+L28+L24+L23+L17+L16+L9</f>
        <v>789389370.8</v>
      </c>
      <c r="M62" s="89">
        <f>K62+L62</f>
        <v>2990073029.21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>
        <v>261396398</v>
      </c>
      <c r="I64" s="11">
        <v>695234083</v>
      </c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17008508</v>
      </c>
      <c r="I66" s="80">
        <v>5820776</v>
      </c>
      <c r="J66" s="90">
        <f>H66+I66</f>
        <v>22829284</v>
      </c>
      <c r="K66" s="79">
        <v>15441589</v>
      </c>
      <c r="L66" s="80">
        <v>10862427</v>
      </c>
      <c r="M66" s="90">
        <f>K66+L66</f>
        <v>26304016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74985840</v>
      </c>
      <c r="I67" s="80">
        <v>4913369</v>
      </c>
      <c r="J67" s="90">
        <f>H67+I67</f>
        <v>79899209</v>
      </c>
      <c r="K67" s="79">
        <v>68518485</v>
      </c>
      <c r="L67" s="80">
        <v>4949787</v>
      </c>
      <c r="M67" s="90">
        <f>K67+L67</f>
        <v>73468272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31454850</v>
      </c>
      <c r="I68" s="80">
        <v>30685000</v>
      </c>
      <c r="J68" s="90">
        <f>H68+I68</f>
        <v>62139850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169371900</v>
      </c>
      <c r="I69" s="81">
        <v>684497623</v>
      </c>
      <c r="J69" s="91">
        <f>H69+I69</f>
        <v>853869523</v>
      </c>
      <c r="K69" s="79">
        <v>144518081</v>
      </c>
      <c r="L69" s="81">
        <v>707473376</v>
      </c>
      <c r="M69" s="91">
        <f>K69+L69</f>
        <v>851991457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292821098</v>
      </c>
      <c r="I70" s="100">
        <f>I66+I67+I68+I69</f>
        <v>725916768</v>
      </c>
      <c r="J70" s="92">
        <f>H70+I70</f>
        <v>1018737866</v>
      </c>
      <c r="K70" s="99">
        <f>K66+K67+K68+K69</f>
        <v>228478155</v>
      </c>
      <c r="L70" s="100">
        <f>L66+L67+L68+L69</f>
        <v>723285590</v>
      </c>
      <c r="M70" s="89">
        <f>K70+L70</f>
        <v>951763745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K6:M6"/>
    <mergeCell ref="C7:D7"/>
    <mergeCell ref="H6:J6"/>
    <mergeCell ref="F3:H3"/>
    <mergeCell ref="F4:H4"/>
    <mergeCell ref="F5:H5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77" sqref="I77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TÜRK KOOPERATİF MERKEZ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42004</v>
      </c>
      <c r="I8" s="218">
        <f>Aktifler!L7</f>
        <v>41639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262509062</v>
      </c>
      <c r="I10" s="56">
        <f>I11+I19+I20+I25+I28</f>
        <v>212939321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242397775</v>
      </c>
      <c r="I11" s="57">
        <f>I12+I15+I18</f>
        <v>195784516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207769610</v>
      </c>
      <c r="I12" s="58">
        <f>I13+I14</f>
        <v>163325874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201968393</v>
      </c>
      <c r="I13" s="18">
        <v>157544149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5801217</v>
      </c>
      <c r="I14" s="18">
        <v>5781725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33833726</v>
      </c>
      <c r="I15" s="58">
        <f>I16+I17</f>
        <v>30644928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27125759</v>
      </c>
      <c r="I16" s="18">
        <v>21868186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6707967</v>
      </c>
      <c r="I17" s="18">
        <v>8776742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794439</v>
      </c>
      <c r="I18" s="17">
        <v>1813714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5352258</v>
      </c>
      <c r="I19" s="16">
        <v>5272357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11809067</v>
      </c>
      <c r="I20" s="57">
        <f>I21+I22+I23+I24</f>
        <v>9149098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7183805</v>
      </c>
      <c r="I21" s="19">
        <v>6371482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126059</v>
      </c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4499203</v>
      </c>
      <c r="I23" s="19">
        <v>2777616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2453524</v>
      </c>
      <c r="I25" s="57">
        <f>I26+I27</f>
        <v>2161976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2367239</v>
      </c>
      <c r="I26" s="19">
        <v>1788411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86285</v>
      </c>
      <c r="I27" s="19">
        <v>373565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496438</v>
      </c>
      <c r="I28" s="16">
        <v>571374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207582628</v>
      </c>
      <c r="I30" s="56">
        <f>I31+I37+I44+I45+I50+I51</f>
        <v>163641575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168868866</v>
      </c>
      <c r="I31" s="57">
        <f>I32+I33+I34+I35+I36</f>
        <v>136387054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134660442</v>
      </c>
      <c r="I32" s="19">
        <v>110599669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8407027</v>
      </c>
      <c r="I33" s="19">
        <v>4369670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22701780</v>
      </c>
      <c r="I34" s="19">
        <v>19047058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58109</v>
      </c>
      <c r="I35" s="19">
        <v>33363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3041508</v>
      </c>
      <c r="I36" s="19">
        <v>2337294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33118259</v>
      </c>
      <c r="I37" s="57">
        <f>I38+I39+I40+I41+I42+I43</f>
        <v>23488091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25667888</v>
      </c>
      <c r="I38" s="19">
        <v>19801432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864202</v>
      </c>
      <c r="I39" s="19">
        <v>556185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3184649</v>
      </c>
      <c r="I40" s="19">
        <v>2103409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815851</v>
      </c>
      <c r="I41" s="19">
        <v>476356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2585669</v>
      </c>
      <c r="I42" s="19">
        <v>550709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86723</v>
      </c>
      <c r="I44" s="16">
        <v>111480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5437015</v>
      </c>
      <c r="I45" s="57">
        <f>I46+I47+I48+I49</f>
        <v>3571603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5437015</v>
      </c>
      <c r="I46" s="19">
        <v>3525833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>
        <v>45770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71765</v>
      </c>
      <c r="I51" s="16">
        <v>83347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54926434</v>
      </c>
      <c r="I53" s="60">
        <f>I10-I30</f>
        <v>49297746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104787315</v>
      </c>
      <c r="I55" s="56">
        <f>I56+I60+I61+I62+I63+I64</f>
        <v>93294739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8371194</v>
      </c>
      <c r="I56" s="57">
        <f>I57+I58+I59</f>
        <v>7711977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2267542</v>
      </c>
      <c r="I57" s="19">
        <v>2143982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194631</v>
      </c>
      <c r="I58" s="19">
        <v>223852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5909021</v>
      </c>
      <c r="I59" s="19">
        <v>5344143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75609836</v>
      </c>
      <c r="I61" s="16">
        <v>74375882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123612</v>
      </c>
      <c r="I62" s="16">
        <v>886329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20682673</v>
      </c>
      <c r="I64" s="16">
        <v>10320551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147018261</v>
      </c>
      <c r="I66" s="56">
        <f>I67+I71+I72+I73+I74+I75+I76+I77+I78+I79+I80+I81</f>
        <v>118383636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669520</v>
      </c>
      <c r="I67" s="57">
        <f>I68+I69+I70</f>
        <v>900946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95608</v>
      </c>
      <c r="I68" s="19">
        <v>177679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573912</v>
      </c>
      <c r="I70" s="19">
        <v>723267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54851776</v>
      </c>
      <c r="I72" s="16">
        <v>51331445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34785992</v>
      </c>
      <c r="I73" s="16">
        <v>31378854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13767910</v>
      </c>
      <c r="I74" s="16">
        <v>3811794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522180</v>
      </c>
      <c r="I75" s="16">
        <v>349994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1630949</v>
      </c>
      <c r="I76" s="16">
        <v>1526076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296573</v>
      </c>
      <c r="I77" s="16">
        <v>206569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5209115</v>
      </c>
      <c r="I79" s="16">
        <v>3100026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7327493</v>
      </c>
      <c r="I80" s="16">
        <v>2106027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27956753</v>
      </c>
      <c r="I81" s="16">
        <v>23671905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-42230946</v>
      </c>
      <c r="I83" s="59">
        <f>I55-I66</f>
        <v>-25088897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v>12695488</v>
      </c>
      <c r="I85" s="22">
        <f>I53+I83</f>
        <v>24208849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1997084</v>
      </c>
      <c r="I87" s="15">
        <v>2574856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10698404</v>
      </c>
      <c r="I89" s="59">
        <f>I85-I87</f>
        <v>21633993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2015-03-23T08:53:32Z</cp:lastPrinted>
  <dcterms:created xsi:type="dcterms:W3CDTF">1998-01-12T17:06:50Z</dcterms:created>
  <dcterms:modified xsi:type="dcterms:W3CDTF">2015-05-14T10:34:46Z</dcterms:modified>
  <cp:category/>
  <cp:version/>
  <cp:contentType/>
  <cp:contentStatus/>
</cp:coreProperties>
</file>