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<sst xmlns="http://schemas.openxmlformats.org/spreadsheetml/2006/main" count="375" uniqueCount="232">
  <si>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</si>
  <si>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</si>
  <si>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</si>
  <si>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</si>
  <si>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</si>
  <si>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</si>
  <si>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</si>
  <si>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</si>
  <si>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</si>
  <si>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</si>
  <si>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</si>
  <si>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</si>
  <si>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</si>
  <si>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</si>
  <si>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</si>
  <si>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</si>
  <si>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</si>
  <si>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</si>
  <si>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</si>
  <si>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</si>
  <si>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</si>
  <si>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</si>
  <si>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</si>
  <si>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</si>
  <si>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</si>
  <si>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</si>
  <si>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</si>
  <si>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</si>
  <si>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</si>
  <si>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</si>
  <si>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</si>
  <si>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</si>
  <si>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</si>
  <si>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</si>
  <si>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</si>
  <si>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</si>
  <si>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</si>
  <si>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</si>
  <si>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</si>
  <si>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</si>
  <si>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</si>
  <si>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</si>
  <si>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</si>
  <si>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</si>
  <si>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</si>
  <si>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</si>
  <si>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</si>
  <si>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</si>
  <si>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</si>
  <si>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</si>
  <si>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</si>
  <si>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</si>
  <si>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</si>
  <si>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</si>
  <si>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</si>
  <si>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</si>
  <si>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</si>
  <si>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</si>
  <si>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</si>
  <si>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</si>
  <si>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</si>
  <si>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</si>
  <si>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</si>
  <si>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</si>
  <si>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</si>
  <si>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</si>
  <si>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</si>
  <si>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</si>
  <si>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</si>
  <si>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</si>
  <si>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</si>
  <si>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</si>
  <si>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</si>
  <si>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</si>
  <si>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</si>
  <si>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</si>
  <si>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</si>
  <si>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</si>
  <si>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</si>
  <si>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</si>
  <si>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</si>
  <si>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</si>
  <si>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</si>
  <si>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</si>
  <si>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</si>
  <si>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</si>
  <si>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</si>
  <si>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</si>
  <si>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</si>
  <si>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</si>
  <si>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</si>
  <si>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</si>
  <si>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</si>
  <si>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</si>
  <si>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</si>
  <si>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</si>
  <si>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</si>
  <si>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</si>
  <si>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</si>
  <si>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</si>
  <si>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</si>
  <si>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</si>
  <si>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</si>
  <si>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</si>
  <si>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</si>
  <si>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</si>
  <si>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</si>
  <si>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</si>
  <si>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</si>
  <si>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</si>
  <si>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</si>
  <si>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</si>
  <si>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</si>
  <si>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</si>
  <si>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</si>
  <si>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</si>
  <si>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</si>
  <si>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</si>
  <si>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</si>
  <si>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</si>
  <si>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</si>
  <si>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</si>
  <si>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</si>
  <si>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</si>
  <si>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</si>
  <si>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</si>
  <si>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</si>
  <si>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</si>
  <si>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</si>
  <si>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</si>
  <si>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</si>
  <si>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</si>
  <si>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</si>
  <si>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</si>
  <si>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</si>
  <si>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</si>
  <si>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</si>
  <si>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</si>
  <si>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</si>
  <si>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</si>
  <si>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</si>
  <si>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</si>
  <si>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</si>
  <si>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</si>
  <si>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</si>
  <si>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</si>
  <si>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</si>
  <si>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</si>
  <si>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</si>
  <si>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</si>
  <si>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</si>
  <si>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</si>
  <si>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</si>
  <si>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</si>
  <si>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</si>
  <si>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</si>
  <si>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</si>
  <si>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</si>
  <si>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</si>
  <si>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</si>
  <si>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</si>
  <si>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</si>
  <si>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</si>
  <si>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</si>
  <si>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</si>
  <si>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</si>
  <si>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</si>
  <si>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</si>
  <si>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</si>
  <si>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</si>
  <si>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</si>
  <si>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</si>
  <si>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</si>
  <si>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</si>
  <si>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</si>
  <si>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</si>
  <si>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</si>
  <si>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</si>
  <si>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</si>
  <si>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</si>
  <si>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</si>
  <si>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</si>
  <si>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</si>
  <si>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</si>
  <si>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</si>
  <si>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</si>
  <si>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</si>
  <si>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</si>
  <si>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</si>
  <si>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</si>
  <si>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</si>
  <si>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</si>
  <si>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</si>
  <si>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</si>
  <si>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</si>
  <si>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</si>
  <si>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</si>
  <si>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</si>
  <si>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</si>
  <si>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</si>
  <si>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</si>
  <si>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</si>
  <si>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</si>
  <si>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</si>
  <si>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</si>
  <si>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</si>
  <si>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</si>
  <si>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</si>
  <si>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</si>
  <si>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</si>
  <si>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</si>
  <si>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</si>
  <si>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</si>
  <si>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</si>
  <si>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</si>
  <si>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</si>
  <si>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</si>
  <si>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</si>
  <si>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</si>
  <si>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</si>
  <si>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</si>
  <si>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</si>
  <si>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</si>
  <si>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</si>
  <si>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</si>
  <si>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</si>
  <si>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</si>
  <si>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</si>
  <si>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</si>
  <si>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NOVA BANK LTD</t>
  </si>
  <si>
    <t>(31/12/2015)</t>
  </si>
  <si>
    <t>(31/12/2014)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</si>
</sst>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22">
      <selection activeCell="H27" sqref="H27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230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821178</v>
      </c>
      <c r="I9" s="209">
        <f>I10+I11+I12</f>
        <v>320664</v>
      </c>
      <c r="J9" s="202">
        <f aca="true" t="shared" si="0" ref="J9:J14">H9+I9</f>
        <v>1141842</v>
      </c>
      <c r="K9" s="208">
        <f>K10+K11+K12</f>
        <v>802853</v>
      </c>
      <c r="L9" s="209">
        <f>L10+L11+L12</f>
        <v>407670</v>
      </c>
      <c r="M9" s="202">
        <f aca="true" t="shared" si="1" ref="M9:M14">K9+L9</f>
        <v>1210523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821178</v>
      </c>
      <c r="I10" s="158">
        <v>0</v>
      </c>
      <c r="J10" s="203">
        <f t="shared" si="0"/>
        <v>821178</v>
      </c>
      <c r="K10" s="157">
        <v>802853</v>
      </c>
      <c r="L10" s="158"/>
      <c r="M10" s="203">
        <f t="shared" si="1"/>
        <v>802853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320664</v>
      </c>
      <c r="J11" s="203">
        <f t="shared" si="0"/>
        <v>320664</v>
      </c>
      <c r="K11" s="157"/>
      <c r="L11" s="158">
        <v>407670</v>
      </c>
      <c r="M11" s="203">
        <f t="shared" si="1"/>
        <v>407670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6745532</v>
      </c>
      <c r="I13" s="209">
        <f>I14+I15</f>
        <v>27787139</v>
      </c>
      <c r="J13" s="202">
        <f t="shared" si="0"/>
        <v>34532671</v>
      </c>
      <c r="K13" s="208">
        <f>K14+K15</f>
        <v>10493971</v>
      </c>
      <c r="L13" s="209">
        <f>L14+L15</f>
        <v>12523447</v>
      </c>
      <c r="M13" s="202">
        <f t="shared" si="1"/>
        <v>23017418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3092498</v>
      </c>
      <c r="I14" s="158">
        <v>12211971</v>
      </c>
      <c r="J14" s="203">
        <f t="shared" si="0"/>
        <v>15304469</v>
      </c>
      <c r="K14" s="157">
        <v>7835897</v>
      </c>
      <c r="L14" s="158">
        <v>11223452</v>
      </c>
      <c r="M14" s="203">
        <f t="shared" si="1"/>
        <v>19059349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3653034</v>
      </c>
      <c r="I15" s="211">
        <f>I16+I17+I18</f>
        <v>15575168</v>
      </c>
      <c r="J15" s="203">
        <f>H15+I15</f>
        <v>19228202</v>
      </c>
      <c r="K15" s="213">
        <f>K16+K17+K18</f>
        <v>2658074</v>
      </c>
      <c r="L15" s="211">
        <f>L16+L17+L18</f>
        <v>1299995</v>
      </c>
      <c r="M15" s="203">
        <f>K15+L15</f>
        <v>3958069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2000141</v>
      </c>
      <c r="I16" s="160">
        <v>5182276</v>
      </c>
      <c r="J16" s="204">
        <f aca="true" t="shared" si="2" ref="J16:J58">H16+I16</f>
        <v>7182417</v>
      </c>
      <c r="K16" s="159">
        <v>1009318</v>
      </c>
      <c r="L16" s="160">
        <v>1129541</v>
      </c>
      <c r="M16" s="204">
        <f aca="true" t="shared" si="3" ref="M16:M58">K16+L16</f>
        <v>2138859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1652893</v>
      </c>
      <c r="I17" s="160">
        <v>10392892</v>
      </c>
      <c r="J17" s="204">
        <f t="shared" si="2"/>
        <v>12045785</v>
      </c>
      <c r="K17" s="159">
        <v>1648756</v>
      </c>
      <c r="L17" s="160">
        <v>170454</v>
      </c>
      <c r="M17" s="205">
        <f t="shared" si="3"/>
        <v>1819210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3858474</v>
      </c>
      <c r="I19" s="209">
        <f>I20+I21+I22+I23</f>
        <v>2158500</v>
      </c>
      <c r="J19" s="202">
        <f t="shared" si="2"/>
        <v>6016974</v>
      </c>
      <c r="K19" s="208">
        <f>K20+K21+K22+K23</f>
        <v>4283995</v>
      </c>
      <c r="L19" s="209">
        <f>L20+L21+L22+L23</f>
        <v>0</v>
      </c>
      <c r="M19" s="202">
        <f t="shared" si="3"/>
        <v>4283995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3858474</v>
      </c>
      <c r="I23" s="158">
        <v>2158500</v>
      </c>
      <c r="J23" s="203">
        <f t="shared" si="2"/>
        <v>6016974</v>
      </c>
      <c r="K23" s="157">
        <v>4283995</v>
      </c>
      <c r="L23" s="158"/>
      <c r="M23" s="203">
        <f t="shared" si="3"/>
        <v>4283995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23939991</v>
      </c>
      <c r="I24" s="209">
        <f>I25+I26</f>
        <v>30651518</v>
      </c>
      <c r="J24" s="202">
        <f t="shared" si="2"/>
        <v>54591509</v>
      </c>
      <c r="K24" s="208">
        <f>K25+K26</f>
        <v>26162608</v>
      </c>
      <c r="L24" s="209">
        <f>L25+L26</f>
        <v>26151106</v>
      </c>
      <c r="M24" s="202">
        <f t="shared" si="3"/>
        <v>52313714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8083728</v>
      </c>
      <c r="I25" s="158">
        <v>3833852</v>
      </c>
      <c r="J25" s="203">
        <f t="shared" si="2"/>
        <v>11917580</v>
      </c>
      <c r="K25" s="157">
        <v>6517082</v>
      </c>
      <c r="L25" s="158">
        <v>4508058</v>
      </c>
      <c r="M25" s="203">
        <f t="shared" si="3"/>
        <v>11025140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15856263</v>
      </c>
      <c r="I26" s="158">
        <v>26817666</v>
      </c>
      <c r="J26" s="203">
        <f t="shared" si="2"/>
        <v>42673929</v>
      </c>
      <c r="K26" s="157">
        <v>19645526</v>
      </c>
      <c r="L26" s="158">
        <v>21643048</v>
      </c>
      <c r="M26" s="203">
        <f t="shared" si="3"/>
        <v>41288574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3399144</v>
      </c>
      <c r="I27" s="209">
        <f>I28+I31+I34</f>
        <v>4174909</v>
      </c>
      <c r="J27" s="202">
        <f t="shared" si="2"/>
        <v>7574053</v>
      </c>
      <c r="K27" s="208">
        <f>K28+K31+K34</f>
        <v>663086</v>
      </c>
      <c r="L27" s="209">
        <f>L28+L31+L34</f>
        <v>718487</v>
      </c>
      <c r="M27" s="202">
        <f t="shared" si="3"/>
        <v>1381573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2300584</v>
      </c>
      <c r="I28" s="211">
        <f>I29+I30</f>
        <v>1118033</v>
      </c>
      <c r="J28" s="203">
        <f t="shared" si="2"/>
        <v>3418617</v>
      </c>
      <c r="K28" s="210">
        <f>K29+K30</f>
        <v>304280</v>
      </c>
      <c r="L28" s="211">
        <f>L29+L30</f>
        <v>678012</v>
      </c>
      <c r="M28" s="203">
        <f t="shared" si="3"/>
        <v>982292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2656859</v>
      </c>
      <c r="I29" s="161">
        <v>1685285</v>
      </c>
      <c r="J29" s="203">
        <f t="shared" si="2"/>
        <v>4342144</v>
      </c>
      <c r="K29" s="147">
        <v>411698</v>
      </c>
      <c r="L29" s="161">
        <v>723802</v>
      </c>
      <c r="M29" s="203">
        <f t="shared" si="3"/>
        <v>1135500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-356275</v>
      </c>
      <c r="I30" s="163">
        <v>-567252</v>
      </c>
      <c r="J30" s="203">
        <f t="shared" si="2"/>
        <v>-923527</v>
      </c>
      <c r="K30" s="162">
        <v>-107418</v>
      </c>
      <c r="L30" s="163">
        <v>-45790</v>
      </c>
      <c r="M30" s="203">
        <f t="shared" si="3"/>
        <v>-153208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76828</v>
      </c>
      <c r="I31" s="211">
        <f>I32+I33</f>
        <v>137084</v>
      </c>
      <c r="J31" s="203">
        <f t="shared" si="2"/>
        <v>213912</v>
      </c>
      <c r="K31" s="212">
        <f>K32+K33</f>
        <v>173302</v>
      </c>
      <c r="L31" s="211">
        <f>L32+L33</f>
        <v>40475</v>
      </c>
      <c r="M31" s="203">
        <f t="shared" si="3"/>
        <v>213777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224380</v>
      </c>
      <c r="I32" s="161">
        <v>138500</v>
      </c>
      <c r="J32" s="203">
        <f t="shared" si="2"/>
        <v>362880</v>
      </c>
      <c r="K32" s="147">
        <v>273491</v>
      </c>
      <c r="L32" s="161">
        <v>49815</v>
      </c>
      <c r="M32" s="203">
        <f t="shared" si="3"/>
        <v>323306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-147552</v>
      </c>
      <c r="I33" s="163">
        <v>-1416</v>
      </c>
      <c r="J33" s="203">
        <f t="shared" si="2"/>
        <v>-148968</v>
      </c>
      <c r="K33" s="163">
        <v>-100189</v>
      </c>
      <c r="L33" s="163">
        <v>-9340</v>
      </c>
      <c r="M33" s="203">
        <f t="shared" si="3"/>
        <v>-109529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1021732</v>
      </c>
      <c r="I34" s="211">
        <f>I35+I36</f>
        <v>2919792</v>
      </c>
      <c r="J34" s="203">
        <f t="shared" si="2"/>
        <v>3941524</v>
      </c>
      <c r="K34" s="210">
        <f>K35+K36</f>
        <v>185504</v>
      </c>
      <c r="L34" s="211">
        <f>L35+L36</f>
        <v>0</v>
      </c>
      <c r="M34" s="203">
        <f t="shared" si="3"/>
        <v>185504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1551564</v>
      </c>
      <c r="I35" s="161">
        <v>3369643</v>
      </c>
      <c r="J35" s="203">
        <f t="shared" si="2"/>
        <v>4921207</v>
      </c>
      <c r="K35" s="147">
        <v>358955</v>
      </c>
      <c r="L35" s="161"/>
      <c r="M35" s="203">
        <f t="shared" si="3"/>
        <v>358955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-529832</v>
      </c>
      <c r="I36" s="163">
        <v>-449851</v>
      </c>
      <c r="J36" s="203">
        <f t="shared" si="2"/>
        <v>-979683</v>
      </c>
      <c r="K36" s="162">
        <v>-173451</v>
      </c>
      <c r="L36" s="163"/>
      <c r="M36" s="203">
        <f t="shared" si="3"/>
        <v>-173451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122589</v>
      </c>
      <c r="I37" s="209">
        <f>I38+I39+I40</f>
        <v>18801</v>
      </c>
      <c r="J37" s="202">
        <f t="shared" si="2"/>
        <v>141390</v>
      </c>
      <c r="K37" s="208">
        <f>K38+K39+K40</f>
        <v>48709</v>
      </c>
      <c r="L37" s="209">
        <f>L38+L39+L40</f>
        <v>3996</v>
      </c>
      <c r="M37" s="202">
        <f t="shared" si="3"/>
        <v>52705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3779</v>
      </c>
      <c r="I38" s="158">
        <v>1059</v>
      </c>
      <c r="J38" s="203">
        <f t="shared" si="2"/>
        <v>4838</v>
      </c>
      <c r="K38" s="157">
        <v>2180</v>
      </c>
      <c r="L38" s="158">
        <v>983</v>
      </c>
      <c r="M38" s="203">
        <f t="shared" si="3"/>
        <v>3163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109146</v>
      </c>
      <c r="I39" s="158">
        <v>4737</v>
      </c>
      <c r="J39" s="203">
        <f t="shared" si="2"/>
        <v>113883</v>
      </c>
      <c r="K39" s="157">
        <v>45272</v>
      </c>
      <c r="L39" s="158"/>
      <c r="M39" s="203">
        <f t="shared" si="3"/>
        <v>45272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9664</v>
      </c>
      <c r="I40" s="158">
        <v>13005</v>
      </c>
      <c r="J40" s="203">
        <f t="shared" si="2"/>
        <v>22669</v>
      </c>
      <c r="K40" s="157">
        <v>1257</v>
      </c>
      <c r="L40" s="158">
        <v>3013</v>
      </c>
      <c r="M40" s="203">
        <f t="shared" si="3"/>
        <v>4270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2889541</v>
      </c>
      <c r="I44" s="155">
        <v>5102504</v>
      </c>
      <c r="J44" s="202">
        <f t="shared" si="2"/>
        <v>7992045</v>
      </c>
      <c r="K44" s="154">
        <v>2677621</v>
      </c>
      <c r="L44" s="155">
        <v>3044492</v>
      </c>
      <c r="M44" s="202">
        <f t="shared" si="3"/>
        <v>5722113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623844</v>
      </c>
      <c r="I45" s="155">
        <v>490129</v>
      </c>
      <c r="J45" s="202">
        <f t="shared" si="2"/>
        <v>1113973</v>
      </c>
      <c r="K45" s="154">
        <v>277861</v>
      </c>
      <c r="L45" s="155">
        <v>343480</v>
      </c>
      <c r="M45" s="202">
        <f t="shared" si="3"/>
        <v>621341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866913</v>
      </c>
      <c r="I55" s="209">
        <f>I56+I57</f>
        <v>0</v>
      </c>
      <c r="J55" s="202">
        <f t="shared" si="2"/>
        <v>866913</v>
      </c>
      <c r="K55" s="208">
        <f>K56+K57</f>
        <v>954543</v>
      </c>
      <c r="L55" s="209">
        <f>L56+L57</f>
        <v>0</v>
      </c>
      <c r="M55" s="202">
        <f t="shared" si="3"/>
        <v>954543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1502550</v>
      </c>
      <c r="I56" s="158"/>
      <c r="J56" s="203">
        <f t="shared" si="2"/>
        <v>1502550</v>
      </c>
      <c r="K56" s="157">
        <v>1413552</v>
      </c>
      <c r="L56" s="158"/>
      <c r="M56" s="203">
        <f t="shared" si="3"/>
        <v>1413552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-635637</v>
      </c>
      <c r="I57" s="158"/>
      <c r="J57" s="203">
        <f t="shared" si="2"/>
        <v>-635637</v>
      </c>
      <c r="K57" s="157">
        <v>-459009</v>
      </c>
      <c r="L57" s="158"/>
      <c r="M57" s="203">
        <f t="shared" si="3"/>
        <v>-459009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544106</v>
      </c>
      <c r="I58" s="155">
        <v>29928</v>
      </c>
      <c r="J58" s="202">
        <f t="shared" si="2"/>
        <v>574034</v>
      </c>
      <c r="K58" s="154">
        <v>456474</v>
      </c>
      <c r="L58" s="155">
        <v>2301</v>
      </c>
      <c r="M58" s="202">
        <f t="shared" si="3"/>
        <v>458775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43811312</v>
      </c>
      <c r="I60" s="215">
        <f>I58+I55+I52+I49+I46+I45+I44+I41+I37+I27+I24+I19+I13+I9</f>
        <v>70734092</v>
      </c>
      <c r="J60" s="207">
        <f>H60+I60</f>
        <v>114545404</v>
      </c>
      <c r="K60" s="214">
        <f>K58+K55+K52+K49+K46+K45+K44+K41+K37+K27+K24+K19+K13+K9</f>
        <v>46821721</v>
      </c>
      <c r="L60" s="215">
        <f>L58+L55+L52+L49+L46+L45+L44+L41+L37+L27+L24+L19+L13+L9</f>
        <v>43194979</v>
      </c>
      <c r="M60" s="207">
        <f>K60+L60</f>
        <v>90016700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NOVA BANK LTD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(31/12/2015)</v>
      </c>
      <c r="J7" s="133"/>
      <c r="K7" s="110"/>
      <c r="L7" s="218" t="str">
        <f>Aktifler!L7</f>
        <v>(31/12/2014)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32054692</v>
      </c>
      <c r="I9" s="94">
        <f>I10+I11+I12+I13+I14+I15</f>
        <v>69768810</v>
      </c>
      <c r="J9" s="82">
        <f aca="true" t="shared" si="0" ref="J9:J57">H9+I9</f>
        <v>101823502</v>
      </c>
      <c r="K9" s="93">
        <f>K10+K11+K12+K13+K14+K15</f>
        <v>37007531</v>
      </c>
      <c r="L9" s="94">
        <f>L10+L11+L12+L13+L14+L15</f>
        <v>42313072</v>
      </c>
      <c r="M9" s="82">
        <f aca="true" t="shared" si="1" ref="M9:M57">K9+L9</f>
        <v>79320603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21928211</v>
      </c>
      <c r="I10" s="67">
        <v>44968248</v>
      </c>
      <c r="J10" s="83">
        <f t="shared" si="0"/>
        <v>66896459</v>
      </c>
      <c r="K10" s="66">
        <v>19041967</v>
      </c>
      <c r="L10" s="67">
        <v>23305993</v>
      </c>
      <c r="M10" s="83">
        <f t="shared" si="1"/>
        <v>42347960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</v>
      </c>
      <c r="I11" s="67">
        <v>0</v>
      </c>
      <c r="J11" s="83">
        <f t="shared" si="0"/>
        <v>1</v>
      </c>
      <c r="K11" s="66"/>
      <c r="L11" s="67"/>
      <c r="M11" s="83">
        <f t="shared" si="1"/>
        <v>0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10126468</v>
      </c>
      <c r="I12" s="67">
        <v>24800562</v>
      </c>
      <c r="J12" s="83">
        <f t="shared" si="0"/>
        <v>34927030</v>
      </c>
      <c r="K12" s="66">
        <v>17965552</v>
      </c>
      <c r="L12" s="67">
        <v>19007067</v>
      </c>
      <c r="M12" s="83">
        <f t="shared" si="1"/>
        <v>36972619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12</v>
      </c>
      <c r="I13" s="67"/>
      <c r="J13" s="83">
        <f t="shared" si="0"/>
        <v>12</v>
      </c>
      <c r="K13" s="66">
        <v>12</v>
      </c>
      <c r="L13" s="67">
        <v>12</v>
      </c>
      <c r="M13" s="83">
        <f t="shared" si="1"/>
        <v>24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/>
      <c r="J14" s="83">
        <f t="shared" si="0"/>
        <v>0</v>
      </c>
      <c r="K14" s="66"/>
      <c r="L14" s="67"/>
      <c r="M14" s="83">
        <f t="shared" si="1"/>
        <v>0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1162400</v>
      </c>
      <c r="J17" s="85">
        <f t="shared" si="0"/>
        <v>1162400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>
        <v>1162400</v>
      </c>
      <c r="J18" s="83">
        <f t="shared" si="0"/>
        <v>1162400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148931</v>
      </c>
      <c r="I28" s="94">
        <f>I29+I30+I31</f>
        <v>294374</v>
      </c>
      <c r="J28" s="82">
        <f t="shared" si="0"/>
        <v>443305</v>
      </c>
      <c r="K28" s="93">
        <f>K29+K30+K31</f>
        <v>197947</v>
      </c>
      <c r="L28" s="94">
        <f>L29+L30+L31</f>
        <v>193804</v>
      </c>
      <c r="M28" s="82">
        <f t="shared" si="1"/>
        <v>391751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116458</v>
      </c>
      <c r="I29" s="67">
        <v>293539</v>
      </c>
      <c r="J29" s="83">
        <f t="shared" si="0"/>
        <v>409997</v>
      </c>
      <c r="K29" s="66">
        <v>179665</v>
      </c>
      <c r="L29" s="67">
        <v>193804</v>
      </c>
      <c r="M29" s="83">
        <f t="shared" si="1"/>
        <v>373469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32473</v>
      </c>
      <c r="I31" s="67">
        <v>835</v>
      </c>
      <c r="J31" s="83">
        <f t="shared" si="0"/>
        <v>33308</v>
      </c>
      <c r="K31" s="66">
        <v>18282</v>
      </c>
      <c r="L31" s="67"/>
      <c r="M31" s="83">
        <f t="shared" si="1"/>
        <v>18282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158702</v>
      </c>
      <c r="I35" s="64">
        <v>17330</v>
      </c>
      <c r="J35" s="82">
        <f t="shared" si="0"/>
        <v>176032</v>
      </c>
      <c r="K35" s="63">
        <v>130561</v>
      </c>
      <c r="L35" s="64">
        <v>17481</v>
      </c>
      <c r="M35" s="82">
        <f t="shared" si="1"/>
        <v>148042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447820</v>
      </c>
      <c r="I37" s="64"/>
      <c r="J37" s="82">
        <f t="shared" si="0"/>
        <v>447820</v>
      </c>
      <c r="K37" s="63">
        <v>952</v>
      </c>
      <c r="L37" s="64"/>
      <c r="M37" s="82">
        <f t="shared" si="1"/>
        <v>952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661607</v>
      </c>
      <c r="I38" s="94">
        <f>I39+I40+I41+I42</f>
        <v>0</v>
      </c>
      <c r="J38" s="82">
        <f t="shared" si="0"/>
        <v>661607</v>
      </c>
      <c r="K38" s="93">
        <f>K39+K40+K41+K42</f>
        <v>553466</v>
      </c>
      <c r="L38" s="94">
        <f>L39+L40+L41+L42</f>
        <v>0</v>
      </c>
      <c r="M38" s="82">
        <f t="shared" si="1"/>
        <v>553466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661607</v>
      </c>
      <c r="I40" s="67"/>
      <c r="J40" s="83">
        <f t="shared" si="0"/>
        <v>661607</v>
      </c>
      <c r="K40" s="66">
        <v>553466</v>
      </c>
      <c r="L40" s="67"/>
      <c r="M40" s="83">
        <f t="shared" si="1"/>
        <v>553466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120868</v>
      </c>
      <c r="I43" s="64">
        <v>109232</v>
      </c>
      <c r="J43" s="82">
        <f t="shared" si="0"/>
        <v>230100</v>
      </c>
      <c r="K43" s="63">
        <v>135338</v>
      </c>
      <c r="L43" s="64">
        <v>438643</v>
      </c>
      <c r="M43" s="82">
        <f t="shared" si="1"/>
        <v>573981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9600638</v>
      </c>
      <c r="I44" s="94">
        <f>I45+I48+I52+I53+I54+I55</f>
        <v>0</v>
      </c>
      <c r="J44" s="82">
        <f t="shared" si="0"/>
        <v>9600638</v>
      </c>
      <c r="K44" s="93">
        <f>K45+K48+K52+K53+K54+K55</f>
        <v>8623451</v>
      </c>
      <c r="L44" s="94">
        <f>L45+L48+L52+L53+L54+L55</f>
        <v>0</v>
      </c>
      <c r="M44" s="82">
        <f t="shared" si="1"/>
        <v>8623451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12000000</v>
      </c>
      <c r="I45" s="98">
        <f>I46+I47</f>
        <v>0</v>
      </c>
      <c r="J45" s="83">
        <f t="shared" si="0"/>
        <v>12000000</v>
      </c>
      <c r="K45" s="97">
        <f>K46+K47</f>
        <v>10000000</v>
      </c>
      <c r="L45" s="98">
        <f>L46+L47</f>
        <v>0</v>
      </c>
      <c r="M45" s="83">
        <f t="shared" si="1"/>
        <v>10000000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15000000</v>
      </c>
      <c r="I46" s="73"/>
      <c r="J46" s="83">
        <f t="shared" si="0"/>
        <v>15000000</v>
      </c>
      <c r="K46" s="72">
        <v>10000000</v>
      </c>
      <c r="L46" s="73"/>
      <c r="M46" s="83">
        <f t="shared" si="1"/>
        <v>10000000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-3000000</v>
      </c>
      <c r="I47" s="71"/>
      <c r="J47" s="83">
        <f t="shared" si="0"/>
        <v>-3000000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105134</v>
      </c>
      <c r="I48" s="98">
        <f>I49+I50+I51</f>
        <v>0</v>
      </c>
      <c r="J48" s="83">
        <f t="shared" si="0"/>
        <v>105134</v>
      </c>
      <c r="K48" s="97">
        <f>K49+K50+K51</f>
        <v>64834</v>
      </c>
      <c r="L48" s="98">
        <f>L49+L50+L51</f>
        <v>0</v>
      </c>
      <c r="M48" s="83">
        <f t="shared" si="1"/>
        <v>64834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105134</v>
      </c>
      <c r="I49" s="75"/>
      <c r="J49" s="83">
        <f t="shared" si="0"/>
        <v>105134</v>
      </c>
      <c r="K49" s="74">
        <v>64834</v>
      </c>
      <c r="L49" s="75"/>
      <c r="M49" s="83">
        <f t="shared" si="1"/>
        <v>64834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-2504496</v>
      </c>
      <c r="I55" s="98">
        <f>I56+I57</f>
        <v>0</v>
      </c>
      <c r="J55" s="83">
        <f t="shared" si="0"/>
        <v>-2504496</v>
      </c>
      <c r="K55" s="97">
        <f>K56+K57</f>
        <v>-1441383</v>
      </c>
      <c r="L55" s="98">
        <f>L56+L57</f>
        <v>0</v>
      </c>
      <c r="M55" s="83">
        <f t="shared" si="1"/>
        <v>-1441383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-1427267</v>
      </c>
      <c r="I56" s="75"/>
      <c r="J56" s="83">
        <f t="shared" si="0"/>
        <v>-1427267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-1077229</v>
      </c>
      <c r="I57" s="77"/>
      <c r="J57" s="83">
        <f t="shared" si="0"/>
        <v>-1077229</v>
      </c>
      <c r="K57" s="76">
        <v>-1441383</v>
      </c>
      <c r="L57" s="77"/>
      <c r="M57" s="83">
        <f t="shared" si="1"/>
        <v>-1441383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0</v>
      </c>
      <c r="I58" s="94">
        <f>I59+I60</f>
        <v>0</v>
      </c>
      <c r="J58" s="82">
        <f>H58+I58</f>
        <v>0</v>
      </c>
      <c r="K58" s="93">
        <f>K59+K60</f>
        <v>404454</v>
      </c>
      <c r="L58" s="94">
        <f>L59+L60</f>
        <v>0</v>
      </c>
      <c r="M58" s="82">
        <f>K58+L58</f>
        <v>404454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/>
      <c r="I59" s="67"/>
      <c r="J59" s="83">
        <f>H59+I59</f>
        <v>0</v>
      </c>
      <c r="K59" s="66">
        <v>402908</v>
      </c>
      <c r="L59" s="67"/>
      <c r="M59" s="83">
        <f>K59+L59</f>
        <v>402908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>
        <v>1546</v>
      </c>
      <c r="L60" s="67"/>
      <c r="M60" s="83">
        <f>K60+L60</f>
        <v>1546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43193258</v>
      </c>
      <c r="I62" s="100">
        <f>I58+I44+I43+I38+I37+I36+I35+I32+I28+I24+I23+I17+I16+I9</f>
        <v>71352146</v>
      </c>
      <c r="J62" s="89">
        <f>H62+I62</f>
        <v>114545404</v>
      </c>
      <c r="K62" s="99">
        <f>K58+K44+K43+K38+K37+K36+K35+K32+K28+K24+K17+K16+K9+K23</f>
        <v>47053700</v>
      </c>
      <c r="L62" s="100">
        <f>L58+L44+L43+L38+L37+L36+L35+L32+L28+L24+L23+L17+L16+L9</f>
        <v>42963000</v>
      </c>
      <c r="M62" s="89">
        <f>K62+L62</f>
        <v>90016700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662240</v>
      </c>
      <c r="I66" s="80">
        <v>589132</v>
      </c>
      <c r="J66" s="90">
        <f>H66+I66</f>
        <v>1251372</v>
      </c>
      <c r="K66" s="79">
        <v>736178</v>
      </c>
      <c r="L66" s="80">
        <v>371136</v>
      </c>
      <c r="M66" s="90">
        <f>K66+L66</f>
        <v>1107314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8807620</v>
      </c>
      <c r="I67" s="80"/>
      <c r="J67" s="90">
        <f>H67+I67</f>
        <v>8807620</v>
      </c>
      <c r="K67" s="79">
        <v>6445870</v>
      </c>
      <c r="L67" s="80"/>
      <c r="M67" s="90">
        <f>K67+L67</f>
        <v>6445870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2922000</v>
      </c>
      <c r="I68" s="80">
        <v>2906000</v>
      </c>
      <c r="J68" s="90">
        <f>H68+I68</f>
        <v>5828000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12553700</v>
      </c>
      <c r="I69" s="81">
        <v>31647145</v>
      </c>
      <c r="J69" s="91">
        <f>H69+I69</f>
        <v>44200845</v>
      </c>
      <c r="K69" s="79">
        <v>11563723</v>
      </c>
      <c r="L69" s="81">
        <v>22565120</v>
      </c>
      <c r="M69" s="91">
        <f>K69+L69</f>
        <v>34128843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24945560</v>
      </c>
      <c r="I70" s="100">
        <f>I66+I67+I68+I69</f>
        <v>35142277</v>
      </c>
      <c r="J70" s="92">
        <f>H70+I70</f>
        <v>60087837</v>
      </c>
      <c r="K70" s="99">
        <f>K66+K67+K68+K69</f>
        <v>18745771</v>
      </c>
      <c r="L70" s="100">
        <f>L66+L67+L68+L69</f>
        <v>22936256</v>
      </c>
      <c r="M70" s="89">
        <f>K70+L70</f>
        <v>41682027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NOVA BANK LTD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(31/12/2015)</v>
      </c>
      <c r="I8" s="218" t="str">
        <f>Aktifler!L7</f>
        <v>(31/12/2014)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8621613</v>
      </c>
      <c r="I10" s="56">
        <f>I11+I19+I20+I25+I28</f>
        <v>6785699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7163952</v>
      </c>
      <c r="I11" s="57">
        <f>I12+I15+I18</f>
        <v>6014453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4369052</v>
      </c>
      <c r="I12" s="58">
        <f>I13+I14</f>
        <v>4090063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1221694</v>
      </c>
      <c r="I13" s="18">
        <v>1101850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3147358</v>
      </c>
      <c r="I14" s="18">
        <v>2988213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2776377</v>
      </c>
      <c r="I15" s="58">
        <f>I16+I17</f>
        <v>1916182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243968</v>
      </c>
      <c r="I16" s="18">
        <v>338131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2532409</v>
      </c>
      <c r="I17" s="18">
        <v>1578051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18523</v>
      </c>
      <c r="I18" s="17">
        <v>8208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105487</v>
      </c>
      <c r="I19" s="16">
        <v>87702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806287</v>
      </c>
      <c r="I20" s="57">
        <f>I21+I22+I23+I24</f>
        <v>562297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402463</v>
      </c>
      <c r="I21" s="19">
        <v>438882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228813</v>
      </c>
      <c r="I22" s="19">
        <v>12099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175011</v>
      </c>
      <c r="I23" s="19">
        <v>111316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542097</v>
      </c>
      <c r="I25" s="57">
        <f>I26+I27</f>
        <v>121120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108128</v>
      </c>
      <c r="I26" s="19">
        <v>44625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433969</v>
      </c>
      <c r="I27" s="19">
        <v>76495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3790</v>
      </c>
      <c r="I28" s="16">
        <v>127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5097086</v>
      </c>
      <c r="I30" s="56">
        <f>I31+I37+I44+I45+I50+I51</f>
        <v>3801206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3082678</v>
      </c>
      <c r="I31" s="57">
        <f>I32+I33+I34+I35+I36</f>
        <v>2673261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1923549</v>
      </c>
      <c r="I32" s="19">
        <v>1486715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/>
      <c r="I33" s="19"/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1135142</v>
      </c>
      <c r="I34" s="19">
        <v>1170107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23987</v>
      </c>
      <c r="I35" s="19">
        <v>16439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2013572</v>
      </c>
      <c r="I37" s="57">
        <f>I38+I39+I40+I41+I42+I43</f>
        <v>1127945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1337631</v>
      </c>
      <c r="I38" s="19">
        <v>701435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672722</v>
      </c>
      <c r="I40" s="19">
        <v>425333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3219</v>
      </c>
      <c r="I41" s="19">
        <v>1177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836</v>
      </c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3524527</v>
      </c>
      <c r="I53" s="60">
        <f>I10-I30</f>
        <v>2984493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7691141</v>
      </c>
      <c r="I55" s="56">
        <f>I56+I60+I61+I62+I63+I64</f>
        <v>4057527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838779</v>
      </c>
      <c r="I56" s="57">
        <f>I57+I58+I59</f>
        <v>798197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408978</v>
      </c>
      <c r="I57" s="19">
        <v>462139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36493</v>
      </c>
      <c r="I58" s="19">
        <v>28087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393308</v>
      </c>
      <c r="I59" s="19">
        <v>307971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4764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6434814</v>
      </c>
      <c r="I61" s="16">
        <v>3051102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412784</v>
      </c>
      <c r="I64" s="16">
        <v>208228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12642935</v>
      </c>
      <c r="I66" s="56">
        <f>I67+I71+I72+I73+I74+I75+I76+I77+I78+I79+I80+I81</f>
        <v>6639112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144630</v>
      </c>
      <c r="I67" s="57">
        <f>I68+I69+I70</f>
        <v>26640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144630</v>
      </c>
      <c r="I70" s="19">
        <v>26640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6242295</v>
      </c>
      <c r="I72" s="16">
        <v>2885510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2420309</v>
      </c>
      <c r="I73" s="16">
        <v>1900526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458505</v>
      </c>
      <c r="I75" s="16">
        <v>397732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176628</v>
      </c>
      <c r="I76" s="16">
        <v>161561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1510</v>
      </c>
      <c r="I77" s="16">
        <v>12490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1722382</v>
      </c>
      <c r="I79" s="16">
        <v>297647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111236</v>
      </c>
      <c r="I80" s="16">
        <v>215902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1365440</v>
      </c>
      <c r="I81" s="16">
        <v>741104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-4951794</v>
      </c>
      <c r="I83" s="59">
        <f>I55-I66</f>
        <v>-2581585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-1427267</v>
      </c>
      <c r="I85" s="22">
        <f>I53+I83</f>
        <v>402908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/>
      <c r="I87" s="15"/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-1427267</v>
      </c>
      <c r="I89" s="59">
        <f>I85-I87</f>
        <v>402908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2007-03-28T11:08:29Z</cp:lastPrinted>
  <dcterms:created xsi:type="dcterms:W3CDTF">1998-01-12T17:06:50Z</dcterms:created>
  <dcterms:modified xsi:type="dcterms:W3CDTF">2016-06-16T05:55:42Z</dcterms:modified>
  <cp:category/>
  <cp:version/>
  <cp:contentType/>
  <cp:contentStatus/>
</cp:coreProperties>
</file>