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9435" windowHeight="4965"/>
  </bookViews>
  <sheets>
    <sheet name="Aktifler" sheetId="11" r:id="rId1"/>
    <sheet name="Pasifler" sheetId="10" r:id="rId2"/>
    <sheet name="Kar Zarar" sheetId="9" r:id="rId3"/>
  </sheets>
  <definedNames>
    <definedName name="_xlnm.Print_Area" localSheetId="0">Aktifler!$B$2:$N$62</definedName>
    <definedName name="_xlnm.Print_Area" localSheetId="2">'Kar Zarar'!$B$2:$J$91</definedName>
    <definedName name="_xlnm.Print_Area" localSheetId="1">Pasifler!$B$2:$N$73</definedName>
  </definedNames>
  <calcPr calcId="125725"/>
  <customWorkbookViews>
    <customWorkbookView name="ece.kiryagdi - Kişisel Görünüm" guid="{B88733EF-1B50-4B48-B75A-D1B636553102}" mergeInterval="0" personalView="1" maximized="1" windowWidth="1020" windowHeight="606" activeSheetId="3"/>
    <customWorkbookView name="pelin.yaylali - Kişisel Görünüm" guid="{F3E08BE8-0FD1-493B-9D8C-45BFA56AB748}" mergeInterval="0" personalView="1" maximized="1" windowWidth="1020" windowHeight="606" activeSheetId="3"/>
    <customWorkbookView name="heran.guzen - Kişisel Görünüm" guid="{27842106-B396-4EED-90E6-6F5E3C4B78AE}" mergeInterval="0" personalView="1" maximized="1" windowWidth="1020" windowHeight="603" activeSheetId="4" showComments="commIndAndComment"/>
    <customWorkbookView name="sedef.kaptan - Kişisel Görünüm" guid="{D00846E4-D63A-4FB0-8FCE-C7A9C858EE72}" mergeInterval="0" personalView="1" maximized="1" windowWidth="1020" windowHeight="580" activeSheetId="3" showComments="commIndAndComment"/>
  </customWorkbookViews>
</workbook>
</file>

<file path=xl/calcChain.xml><?xml version="1.0" encoding="utf-8"?>
<calcChain xmlns="http://schemas.openxmlformats.org/spreadsheetml/2006/main">
  <c r="I8" i="9"/>
  <c r="H8"/>
  <c r="L7" i="10"/>
  <c r="I7"/>
  <c r="F3"/>
  <c r="D4" i="9" s="1"/>
  <c r="K19" i="10"/>
  <c r="K17" s="1"/>
  <c r="L32"/>
  <c r="K32"/>
  <c r="I32"/>
  <c r="H32"/>
  <c r="L45"/>
  <c r="K45"/>
  <c r="I45"/>
  <c r="I44" s="1"/>
  <c r="H45"/>
  <c r="L31" i="11"/>
  <c r="L34"/>
  <c r="K34"/>
  <c r="M34" s="1"/>
  <c r="L48" i="10"/>
  <c r="K48"/>
  <c r="M48" s="1"/>
  <c r="H48"/>
  <c r="H44" s="1"/>
  <c r="J44" s="1"/>
  <c r="I48"/>
  <c r="H70"/>
  <c r="H19"/>
  <c r="I55"/>
  <c r="H17"/>
  <c r="H15" i="9"/>
  <c r="H11" s="1"/>
  <c r="I46" i="11"/>
  <c r="J57"/>
  <c r="L46"/>
  <c r="M17"/>
  <c r="H12" i="9"/>
  <c r="H56"/>
  <c r="I45"/>
  <c r="I37"/>
  <c r="I25"/>
  <c r="I20"/>
  <c r="I12"/>
  <c r="J11" i="10"/>
  <c r="J29"/>
  <c r="J41"/>
  <c r="H58"/>
  <c r="J58" s="1"/>
  <c r="J20"/>
  <c r="J67"/>
  <c r="M58" i="11"/>
  <c r="M51"/>
  <c r="K52"/>
  <c r="M53"/>
  <c r="M57"/>
  <c r="L55"/>
  <c r="K49"/>
  <c r="K31"/>
  <c r="M31" s="1"/>
  <c r="M26"/>
  <c r="M21"/>
  <c r="L49"/>
  <c r="L41"/>
  <c r="L28"/>
  <c r="L27" s="1"/>
  <c r="M35"/>
  <c r="M25"/>
  <c r="M22"/>
  <c r="M23"/>
  <c r="L15"/>
  <c r="M10"/>
  <c r="M12"/>
  <c r="H55"/>
  <c r="H52"/>
  <c r="H49"/>
  <c r="H41"/>
  <c r="J56"/>
  <c r="I55"/>
  <c r="I49"/>
  <c r="J38"/>
  <c r="I37"/>
  <c r="J35"/>
  <c r="J20"/>
  <c r="J18"/>
  <c r="J12"/>
  <c r="J39" i="10"/>
  <c r="I28"/>
  <c r="J18"/>
  <c r="J21"/>
  <c r="J16"/>
  <c r="J13"/>
  <c r="K55"/>
  <c r="M35"/>
  <c r="M49"/>
  <c r="M51"/>
  <c r="M39"/>
  <c r="M41"/>
  <c r="L38"/>
  <c r="L24"/>
  <c r="M20"/>
  <c r="M22"/>
  <c r="M13"/>
  <c r="M15"/>
  <c r="J68"/>
  <c r="M54"/>
  <c r="J52"/>
  <c r="J35"/>
  <c r="J33"/>
  <c r="J31"/>
  <c r="J23"/>
  <c r="J15"/>
  <c r="J58" i="11"/>
  <c r="J53"/>
  <c r="J51"/>
  <c r="J50"/>
  <c r="J43"/>
  <c r="J36"/>
  <c r="J30"/>
  <c r="J11"/>
  <c r="H55" i="9"/>
  <c r="H9" i="10"/>
  <c r="J9" s="1"/>
  <c r="M60"/>
  <c r="L9" i="11"/>
  <c r="K55"/>
  <c r="M55" s="1"/>
  <c r="M54"/>
  <c r="M47" i="10"/>
  <c r="K24" i="11"/>
  <c r="H20" i="9"/>
  <c r="J43" i="10"/>
  <c r="M33" i="11"/>
  <c r="H45" i="9"/>
  <c r="M16" i="10"/>
  <c r="H67" i="9"/>
  <c r="H66" s="1"/>
  <c r="H37"/>
  <c r="I9" i="10"/>
  <c r="M18" i="11"/>
  <c r="M69" i="10"/>
  <c r="M67"/>
  <c r="J26"/>
  <c r="J34"/>
  <c r="J22"/>
  <c r="J59"/>
  <c r="J46"/>
  <c r="J14"/>
  <c r="J12"/>
  <c r="J10"/>
  <c r="J17" i="11"/>
  <c r="M59" i="10"/>
  <c r="M46"/>
  <c r="J44" i="11"/>
  <c r="J50" i="10"/>
  <c r="M36" i="11"/>
  <c r="M29"/>
  <c r="K15"/>
  <c r="M15" s="1"/>
  <c r="J47" i="10"/>
  <c r="J54"/>
  <c r="M27"/>
  <c r="M52"/>
  <c r="M45"/>
  <c r="L58"/>
  <c r="M21"/>
  <c r="M42"/>
  <c r="M43"/>
  <c r="I28" i="11"/>
  <c r="H28"/>
  <c r="J69" i="10"/>
  <c r="M57"/>
  <c r="I15" i="9"/>
  <c r="I11"/>
  <c r="I31"/>
  <c r="H25"/>
  <c r="I9" i="11"/>
  <c r="J22"/>
  <c r="J32"/>
  <c r="K28"/>
  <c r="K27" s="1"/>
  <c r="M30"/>
  <c r="M14" i="10"/>
  <c r="M12"/>
  <c r="I67" i="9"/>
  <c r="I66" s="1"/>
  <c r="J45" i="10"/>
  <c r="J42"/>
  <c r="H31" i="9"/>
  <c r="M23" i="10"/>
  <c r="M26"/>
  <c r="M31"/>
  <c r="M29"/>
  <c r="M36"/>
  <c r="M53"/>
  <c r="I24"/>
  <c r="I38"/>
  <c r="J40" i="11"/>
  <c r="K9" i="10"/>
  <c r="M9" s="1"/>
  <c r="M11"/>
  <c r="I56" i="9"/>
  <c r="I55" s="1"/>
  <c r="J66" i="10"/>
  <c r="M68"/>
  <c r="M66"/>
  <c r="J27"/>
  <c r="J25"/>
  <c r="H28"/>
  <c r="M18"/>
  <c r="K28"/>
  <c r="M37"/>
  <c r="I19"/>
  <c r="J19" s="1"/>
  <c r="J37"/>
  <c r="I34" i="11"/>
  <c r="I31"/>
  <c r="I41"/>
  <c r="J41" s="1"/>
  <c r="H24"/>
  <c r="J24" s="1"/>
  <c r="H34"/>
  <c r="J34"/>
  <c r="H31"/>
  <c r="J31" s="1"/>
  <c r="J29"/>
  <c r="H37"/>
  <c r="J47"/>
  <c r="L24"/>
  <c r="M24" s="1"/>
  <c r="M40"/>
  <c r="M42"/>
  <c r="K37"/>
  <c r="M43"/>
  <c r="M44"/>
  <c r="M49"/>
  <c r="M10" i="10"/>
  <c r="H55"/>
  <c r="J55"/>
  <c r="J53"/>
  <c r="J36"/>
  <c r="L9"/>
  <c r="L19"/>
  <c r="L17"/>
  <c r="K24"/>
  <c r="M24"/>
  <c r="M25"/>
  <c r="M34"/>
  <c r="J49"/>
  <c r="I58"/>
  <c r="J60"/>
  <c r="J25" i="11"/>
  <c r="I24"/>
  <c r="M48"/>
  <c r="I70" i="10"/>
  <c r="H24"/>
  <c r="J24"/>
  <c r="J51"/>
  <c r="L52" i="11"/>
  <c r="M52" s="1"/>
  <c r="K41"/>
  <c r="M41" s="1"/>
  <c r="M56" i="10"/>
  <c r="J26" i="11"/>
  <c r="M30" i="10"/>
  <c r="J40"/>
  <c r="J56"/>
  <c r="L28"/>
  <c r="M28" s="1"/>
  <c r="M33"/>
  <c r="L55"/>
  <c r="M55"/>
  <c r="K38"/>
  <c r="M38" s="1"/>
  <c r="M40"/>
  <c r="M50"/>
  <c r="J57"/>
  <c r="J39" i="11"/>
  <c r="J49"/>
  <c r="L70" i="10"/>
  <c r="K70"/>
  <c r="H38"/>
  <c r="J38" s="1"/>
  <c r="J30"/>
  <c r="K58"/>
  <c r="I52" i="11"/>
  <c r="J52"/>
  <c r="H46"/>
  <c r="J46" s="1"/>
  <c r="L19"/>
  <c r="L37"/>
  <c r="M37" s="1"/>
  <c r="M16"/>
  <c r="M20"/>
  <c r="M32"/>
  <c r="M38"/>
  <c r="M45"/>
  <c r="M47"/>
  <c r="M56"/>
  <c r="H15"/>
  <c r="H13" s="1"/>
  <c r="L13"/>
  <c r="M14"/>
  <c r="I19"/>
  <c r="J23"/>
  <c r="H19"/>
  <c r="J19" s="1"/>
  <c r="J21"/>
  <c r="H9"/>
  <c r="J9" s="1"/>
  <c r="J10"/>
  <c r="J14"/>
  <c r="J42"/>
  <c r="J45"/>
  <c r="M11"/>
  <c r="I15"/>
  <c r="I13" s="1"/>
  <c r="K9"/>
  <c r="M9" s="1"/>
  <c r="K19"/>
  <c r="M50"/>
  <c r="M39"/>
  <c r="J16"/>
  <c r="J33"/>
  <c r="J48"/>
  <c r="J54"/>
  <c r="K46"/>
  <c r="M46" s="1"/>
  <c r="L44" i="10"/>
  <c r="J32"/>
  <c r="J48"/>
  <c r="M58"/>
  <c r="M19"/>
  <c r="M32"/>
  <c r="I83" i="9" l="1"/>
  <c r="H83"/>
  <c r="H30"/>
  <c r="I30"/>
  <c r="I10"/>
  <c r="H10"/>
  <c r="H53" s="1"/>
  <c r="H85" s="1"/>
  <c r="H89" s="1"/>
  <c r="M70" i="10"/>
  <c r="K44"/>
  <c r="M44" s="1"/>
  <c r="L62"/>
  <c r="K62"/>
  <c r="M17"/>
  <c r="J70"/>
  <c r="H62"/>
  <c r="J28"/>
  <c r="I17"/>
  <c r="M28" i="11"/>
  <c r="M19"/>
  <c r="K13"/>
  <c r="I27"/>
  <c r="I60" s="1"/>
  <c r="J15"/>
  <c r="M27"/>
  <c r="K60"/>
  <c r="M13"/>
  <c r="J37"/>
  <c r="J28"/>
  <c r="J55"/>
  <c r="H27"/>
  <c r="J27" s="1"/>
  <c r="L60"/>
  <c r="J13"/>
  <c r="I53" i="9" l="1"/>
  <c r="I85" s="1"/>
  <c r="I89" s="1"/>
  <c r="M62" i="10"/>
  <c r="I62"/>
  <c r="J62" s="1"/>
  <c r="J17"/>
  <c r="M60" i="11"/>
  <c r="H60"/>
  <c r="J60" s="1"/>
</calcChain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<sst xmlns="http://schemas.openxmlformats.org/spreadsheetml/2006/main" count="375" uniqueCount="232">
  <si>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</si>
  <si>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</si>
  <si>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</si>
  <si>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</si>
  <si>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</si>
  <si>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</si>
  <si>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</si>
  <si>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</si>
  <si>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</si>
  <si>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</si>
  <si>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</si>
  <si>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</si>
  <si>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</si>
  <si>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</si>
  <si>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</si>
  <si>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</si>
  <si>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</si>
  <si>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</si>
  <si>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</si>
  <si>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</si>
  <si>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</si>
  <si>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</si>
  <si>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</si>
  <si>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</si>
  <si>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</si>
  <si>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</si>
  <si>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</si>
  <si>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</si>
  <si>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</si>
  <si>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</si>
  <si>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</si>
  <si>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</si>
  <si>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</si>
  <si>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</si>
  <si>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</si>
  <si>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</si>
  <si>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</si>
  <si>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</si>
  <si>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</si>
  <si>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</si>
  <si>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</si>
  <si>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</si>
  <si>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</si>
  <si>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</si>
  <si>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</si>
  <si>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</si>
  <si>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</si>
  <si>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</si>
  <si>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</si>
  <si>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</si>
  <si>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</si>
  <si>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</si>
  <si>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</si>
  <si>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</si>
  <si>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</si>
  <si>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</si>
  <si>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</si>
  <si>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</si>
  <si>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</si>
  <si>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</si>
  <si>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</si>
  <si>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</si>
  <si>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</si>
  <si>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</si>
  <si>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</si>
  <si>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</si>
  <si>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</si>
  <si>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</si>
  <si>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</si>
  <si>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</si>
  <si>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</si>
  <si>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</si>
  <si>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</si>
  <si>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</si>
  <si>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</si>
  <si>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</si>
  <si>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</si>
  <si>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</si>
  <si>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</si>
  <si>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</si>
  <si>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</si>
  <si>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</si>
  <si>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</si>
  <si>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</si>
  <si>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</si>
  <si>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</si>
  <si>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</si>
  <si>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</si>
  <si>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</si>
  <si>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</si>
  <si>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</si>
  <si>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</si>
  <si>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</si>
  <si>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</si>
  <si>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</si>
  <si>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</si>
  <si>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</si>
  <si>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</si>
  <si>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</si>
  <si>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</si>
  <si>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</si>
  <si>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</si>
  <si>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</si>
  <si>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</si>
  <si>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</si>
  <si>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</si>
  <si>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</si>
  <si>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</si>
  <si>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</si>
  <si>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</si>
  <si>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</si>
  <si>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</si>
  <si>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</si>
  <si>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</si>
  <si>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</si>
  <si>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</si>
  <si>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</si>
  <si>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</si>
  <si>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</si>
  <si>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</si>
  <si>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</si>
  <si>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</si>
  <si>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</si>
  <si>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</si>
  <si>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</si>
  <si>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</si>
  <si>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</si>
  <si>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</si>
  <si>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</si>
  <si>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</si>
  <si>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</si>
  <si>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</si>
  <si>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</si>
  <si>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</si>
  <si>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</si>
  <si>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</si>
  <si>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</si>
  <si>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</si>
  <si>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</si>
  <si>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</si>
  <si>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</si>
  <si>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</si>
  <si>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</si>
  <si>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</si>
  <si>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</si>
  <si>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</si>
  <si>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</si>
  <si>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</si>
  <si>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</si>
  <si>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</si>
  <si>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</si>
  <si>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</si>
  <si>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</si>
  <si>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</si>
  <si>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</si>
  <si>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</si>
  <si>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</si>
  <si>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</si>
  <si>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</si>
  <si>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</si>
  <si>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</si>
  <si>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</si>
  <si>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</si>
  <si>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</si>
  <si>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</si>
  <si>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</si>
  <si>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</si>
  <si>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</si>
  <si>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</si>
  <si>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</si>
  <si>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</si>
  <si>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</si>
  <si>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</si>
  <si>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</si>
  <si>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</si>
  <si>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</si>
  <si>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</si>
  <si>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</si>
  <si>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</si>
  <si>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</si>
  <si>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</si>
  <si>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</si>
  <si>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</si>
  <si>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</si>
  <si>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</si>
  <si>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</si>
  <si>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</si>
  <si>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</si>
  <si>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</si>
  <si>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</si>
  <si>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</si>
  <si>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</si>
  <si>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</si>
  <si>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</si>
  <si>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</si>
  <si>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</si>
  <si>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</si>
  <si>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</si>
  <si>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</si>
  <si>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</si>
  <si>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</si>
  <si>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</si>
  <si>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</si>
  <si>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</si>
  <si>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</si>
  <si>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</si>
  <si>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</si>
  <si>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</si>
  <si>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</si>
  <si>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</si>
  <si>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</si>
  <si>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</si>
  <si>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</si>
  <si>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</si>
  <si>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</si>
  <si>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</si>
  <si>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</si>
  <si>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</si>
  <si>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</si>
  <si>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</si>
  <si>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</si>
  <si>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</si>
  <si>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</si>
  <si>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</si>
  <si>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</si>
  <si>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</si>
  <si>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</si>
  <si>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</si>
  <si>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</si>
  <si>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(31/12/2016)</t>
  </si>
  <si>
    <t>(31/12/2015)</t>
  </si>
  <si>
    <t>T. HALK BANKASI A.Ş.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</si>
</sst>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_ ;\-0\ "/>
  </numFmts>
  <fonts count="12">
    <font>
      <sz val="10"/>
      <name val="MS Sans Serif"/>
    </font>
    <font>
      <sz val="10"/>
      <name val="MS Sans Serif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8"/>
      <name val="MS Sans Serif"/>
    </font>
    <font>
      <b/>
      <sz val="12"/>
      <name val="Times New Roman Tur"/>
      <charset val="162"/>
    </font>
    <font>
      <sz val="12"/>
      <name val="Times New Roman Tur"/>
      <charset val="162"/>
    </font>
    <font>
      <sz val="12"/>
      <name val="MS Sans Serif"/>
    </font>
    <font>
      <b/>
      <sz val="12"/>
      <name val="MS Sans Serif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 Tur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9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 style="double">
        <color indexed="10"/>
      </right>
      <top/>
      <bottom style="dotted">
        <color indexed="12"/>
      </bottom>
      <diagonal/>
    </border>
    <border>
      <left/>
      <right style="double">
        <color indexed="10"/>
      </right>
      <top/>
      <bottom style="dashed">
        <color indexed="64"/>
      </bottom>
      <diagonal/>
    </border>
    <border>
      <left/>
      <right style="double">
        <color indexed="10"/>
      </right>
      <top/>
      <bottom style="hair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/>
      <right style="double">
        <color indexed="10"/>
      </right>
      <top style="medium">
        <color indexed="10"/>
      </top>
      <bottom/>
      <diagonal/>
    </border>
    <border>
      <left style="double">
        <color indexed="10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2"/>
      </left>
      <right style="medium">
        <color indexed="12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  <diagonal/>
    </border>
    <border>
      <left/>
      <right/>
      <top style="dott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  <diagonal/>
    </border>
    <border>
      <left/>
      <right/>
      <top style="dashDot">
        <color indexed="18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  <diagonal/>
    </border>
    <border>
      <left/>
      <right/>
      <top style="dotted">
        <color indexed="12"/>
      </top>
      <bottom style="dashDot">
        <color indexed="18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  <diagonal/>
    </border>
    <border>
      <left/>
      <right/>
      <top style="dotted">
        <color indexed="1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  <diagonal/>
    </border>
    <border>
      <left/>
      <right/>
      <top style="dashDot">
        <color indexed="62"/>
      </top>
      <bottom style="dashDot">
        <color indexed="62"/>
      </bottom>
      <diagonal/>
    </border>
    <border>
      <left style="double">
        <color indexed="12"/>
      </left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medium">
        <color indexed="10"/>
      </bottom>
      <diagonal/>
    </border>
    <border>
      <left style="medium">
        <color indexed="12"/>
      </left>
      <right style="double">
        <color indexed="12"/>
      </right>
      <top/>
      <bottom style="dotted">
        <color indexed="12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  <diagonal/>
    </border>
    <border>
      <left style="medium">
        <color indexed="12"/>
      </left>
      <right style="double">
        <color indexed="12"/>
      </right>
      <top/>
      <bottom/>
      <diagonal/>
    </border>
    <border>
      <left style="medium">
        <color indexed="12"/>
      </left>
      <right style="double">
        <color indexed="12"/>
      </right>
      <top/>
      <bottom style="double">
        <color indexed="12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  <diagonal/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  <diagonal/>
    </border>
    <border>
      <left/>
      <right/>
      <top style="dashed">
        <color indexed="12"/>
      </top>
      <bottom style="medium">
        <color indexed="10"/>
      </bottom>
      <diagonal/>
    </border>
    <border>
      <left style="double">
        <color indexed="12"/>
      </left>
      <right style="medium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64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 style="double">
        <color indexed="64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double">
        <color indexed="12"/>
      </left>
      <right style="medium">
        <color indexed="12"/>
      </right>
      <top style="double">
        <color indexed="12"/>
      </top>
      <bottom/>
      <diagonal/>
    </border>
    <border>
      <left style="medium">
        <color indexed="12"/>
      </left>
      <right style="double">
        <color indexed="12"/>
      </right>
      <top style="double">
        <color indexed="12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48"/>
      </left>
      <right style="medium">
        <color indexed="48"/>
      </right>
      <top style="double">
        <color indexed="12"/>
      </top>
      <bottom/>
      <diagonal/>
    </border>
    <border>
      <left style="medium">
        <color indexed="48"/>
      </left>
      <right style="medium">
        <color indexed="48"/>
      </right>
      <top/>
      <bottom style="medium">
        <color indexed="10"/>
      </bottom>
      <diagonal/>
    </border>
    <border>
      <left style="medium">
        <color indexed="48"/>
      </left>
      <right style="medium">
        <color indexed="48"/>
      </right>
      <top/>
      <bottom style="dotted">
        <color indexed="12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 style="dashed">
        <color indexed="64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  <diagonal/>
    </border>
    <border>
      <left style="double">
        <color indexed="64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double">
        <color indexed="39"/>
      </left>
      <right style="double">
        <color indexed="39"/>
      </right>
      <top style="double">
        <color indexed="39"/>
      </top>
      <bottom/>
      <diagonal/>
    </border>
    <border>
      <left style="double">
        <color indexed="39"/>
      </left>
      <right style="double">
        <color indexed="39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 style="double">
        <color indexed="12"/>
      </top>
      <bottom/>
      <diagonal/>
    </border>
    <border>
      <left style="medium">
        <color indexed="48"/>
      </left>
      <right style="double">
        <color indexed="48"/>
      </right>
      <top/>
      <bottom style="medium">
        <color indexed="10"/>
      </bottom>
      <diagonal/>
    </border>
    <border>
      <left style="medium">
        <color indexed="48"/>
      </left>
      <right style="double">
        <color indexed="48"/>
      </right>
      <top/>
      <bottom style="dotted">
        <color indexed="12"/>
      </bottom>
      <diagonal/>
    </border>
    <border>
      <left style="medium">
        <color indexed="48"/>
      </left>
      <right style="double">
        <color indexed="48"/>
      </right>
      <top/>
      <bottom style="dashed">
        <color indexed="64"/>
      </bottom>
      <diagonal/>
    </border>
    <border>
      <left style="medium">
        <color indexed="48"/>
      </left>
      <right style="double">
        <color indexed="48"/>
      </right>
      <top/>
      <bottom/>
      <diagonal/>
    </border>
    <border>
      <left style="medium">
        <color indexed="48"/>
      </left>
      <right style="double">
        <color indexed="48"/>
      </right>
      <top/>
      <bottom style="double">
        <color indexed="12"/>
      </bottom>
      <diagonal/>
    </border>
    <border>
      <left/>
      <right/>
      <top/>
      <bottom style="dotted">
        <color indexed="39"/>
      </bottom>
      <diagonal/>
    </border>
    <border>
      <left style="medium">
        <color indexed="48"/>
      </left>
      <right style="medium">
        <color indexed="48"/>
      </right>
      <top/>
      <bottom style="double">
        <color indexed="12"/>
      </bottom>
      <diagonal/>
    </border>
    <border>
      <left style="double">
        <color indexed="39"/>
      </left>
      <right style="double">
        <color indexed="39"/>
      </right>
      <top/>
      <bottom style="dotted">
        <color indexed="12"/>
      </bottom>
      <diagonal/>
    </border>
    <border>
      <left style="double">
        <color indexed="39"/>
      </left>
      <right style="double">
        <color indexed="39"/>
      </right>
      <top/>
      <bottom style="dashed">
        <color indexed="64"/>
      </bottom>
      <diagonal/>
    </border>
    <border>
      <left style="double">
        <color indexed="39"/>
      </left>
      <right style="double">
        <color indexed="39"/>
      </right>
      <top style="dashed">
        <color indexed="64"/>
      </top>
      <bottom style="dashed">
        <color indexed="64"/>
      </bottom>
      <diagonal/>
    </border>
    <border>
      <left style="double">
        <color indexed="39"/>
      </left>
      <right style="double">
        <color indexed="39"/>
      </right>
      <top/>
      <bottom/>
      <diagonal/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  <diagonal/>
    </border>
    <border>
      <left style="double">
        <color indexed="39"/>
      </left>
      <right style="double">
        <color indexed="39"/>
      </right>
      <top/>
      <bottom style="dotted">
        <color indexed="39"/>
      </bottom>
      <diagonal/>
    </border>
    <border>
      <left style="double">
        <color indexed="39"/>
      </left>
      <right style="double">
        <color indexed="39"/>
      </right>
      <top/>
      <bottom style="double">
        <color indexed="39"/>
      </bottom>
      <diagonal/>
    </border>
    <border>
      <left style="double">
        <color indexed="10"/>
      </left>
      <right style="double">
        <color indexed="10"/>
      </right>
      <top/>
      <bottom style="medium">
        <color indexed="10"/>
      </bottom>
      <diagonal/>
    </border>
    <border>
      <left style="double">
        <color indexed="10"/>
      </left>
      <right style="double">
        <color indexed="10"/>
      </right>
      <top/>
      <bottom style="dotted">
        <color indexed="12"/>
      </bottom>
      <diagonal/>
    </border>
    <border>
      <left style="double">
        <color indexed="10"/>
      </left>
      <right style="double">
        <color indexed="10"/>
      </right>
      <top/>
      <bottom style="dashed">
        <color indexed="64"/>
      </bottom>
      <diagonal/>
    </border>
    <border>
      <left style="double">
        <color indexed="10"/>
      </left>
      <right style="double">
        <color indexed="10"/>
      </right>
      <top/>
      <bottom style="hair">
        <color indexed="64"/>
      </bottom>
      <diagonal/>
    </border>
    <border>
      <left style="double">
        <color indexed="10"/>
      </left>
      <right style="double">
        <color indexed="10"/>
      </right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 style="dotted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dotted">
        <color indexed="12"/>
      </bottom>
      <diagonal/>
    </border>
    <border>
      <left/>
      <right style="medium">
        <color indexed="10"/>
      </right>
      <top/>
      <bottom style="dotted">
        <color indexed="12"/>
      </bottom>
      <diagonal/>
    </border>
    <border>
      <left style="medium">
        <color indexed="10"/>
      </left>
      <right style="medium">
        <color indexed="10"/>
      </right>
      <top/>
      <bottom style="dotted">
        <color indexed="12"/>
      </bottom>
      <diagonal/>
    </border>
    <border>
      <left style="double">
        <color indexed="12"/>
      </left>
      <right style="medium">
        <color indexed="12"/>
      </right>
      <top style="dotted">
        <color indexed="12"/>
      </top>
      <bottom style="dotted">
        <color indexed="12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67">
    <xf numFmtId="0" fontId="0" fillId="0" borderId="0" xfId="0"/>
    <xf numFmtId="0" fontId="9" fillId="2" borderId="0" xfId="0" applyFont="1" applyFill="1" applyProtection="1">
      <protection locked="0"/>
    </xf>
    <xf numFmtId="164" fontId="9" fillId="2" borderId="0" xfId="0" applyNumberFormat="1" applyFont="1" applyFill="1" applyProtection="1">
      <protection locked="0"/>
    </xf>
    <xf numFmtId="0" fontId="10" fillId="2" borderId="1" xfId="0" applyFont="1" applyFill="1" applyBorder="1" applyAlignment="1" applyProtection="1">
      <alignment horizontal="right"/>
      <protection locked="0"/>
    </xf>
    <xf numFmtId="164" fontId="9" fillId="3" borderId="2" xfId="0" applyNumberFormat="1" applyFont="1" applyFill="1" applyBorder="1" applyProtection="1">
      <protection locked="0"/>
    </xf>
    <xf numFmtId="164" fontId="10" fillId="3" borderId="2" xfId="0" applyNumberFormat="1" applyFont="1" applyFill="1" applyBorder="1" applyAlignment="1" applyProtection="1">
      <alignment horizontal="right"/>
      <protection locked="0"/>
    </xf>
    <xf numFmtId="0" fontId="9" fillId="3" borderId="3" xfId="0" applyFont="1" applyFill="1" applyBorder="1" applyProtection="1">
      <protection locked="0"/>
    </xf>
    <xf numFmtId="164" fontId="9" fillId="2" borderId="2" xfId="0" applyNumberFormat="1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164" fontId="9" fillId="2" borderId="0" xfId="0" applyNumberFormat="1" applyFont="1" applyFill="1" applyBorder="1" applyProtection="1">
      <protection locked="0"/>
    </xf>
    <xf numFmtId="164" fontId="10" fillId="2" borderId="0" xfId="0" applyNumberFormat="1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164" fontId="10" fillId="2" borderId="6" xfId="0" applyNumberFormat="1" applyFont="1" applyFill="1" applyBorder="1" applyProtection="1">
      <protection locked="0"/>
    </xf>
    <xf numFmtId="164" fontId="10" fillId="2" borderId="7" xfId="0" applyNumberFormat="1" applyFont="1" applyFill="1" applyBorder="1" applyProtection="1">
      <protection locked="0"/>
    </xf>
    <xf numFmtId="164" fontId="10" fillId="2" borderId="8" xfId="0" applyNumberFormat="1" applyFont="1" applyFill="1" applyBorder="1" applyProtection="1">
      <protection locked="0"/>
    </xf>
    <xf numFmtId="164" fontId="9" fillId="2" borderId="9" xfId="0" applyNumberFormat="1" applyFont="1" applyFill="1" applyBorder="1" applyProtection="1">
      <protection locked="0"/>
    </xf>
    <xf numFmtId="164" fontId="9" fillId="2" borderId="8" xfId="0" applyNumberFormat="1" applyFont="1" applyFill="1" applyBorder="1" applyProtection="1">
      <protection locked="0"/>
    </xf>
    <xf numFmtId="164" fontId="9" fillId="2" borderId="10" xfId="0" applyNumberFormat="1" applyFont="1" applyFill="1" applyBorder="1" applyProtection="1">
      <protection locked="0"/>
    </xf>
    <xf numFmtId="164" fontId="9" fillId="2" borderId="11" xfId="0" applyNumberFormat="1" applyFont="1" applyFill="1" applyBorder="1" applyProtection="1">
      <protection locked="0"/>
    </xf>
    <xf numFmtId="164" fontId="10" fillId="2" borderId="12" xfId="0" applyNumberFormat="1" applyFont="1" applyFill="1" applyBorder="1" applyProtection="1">
      <protection locked="0"/>
    </xf>
    <xf numFmtId="164" fontId="9" fillId="2" borderId="13" xfId="0" applyNumberFormat="1" applyFont="1" applyFill="1" applyBorder="1" applyProtection="1">
      <protection locked="0"/>
    </xf>
    <xf numFmtId="0" fontId="9" fillId="2" borderId="14" xfId="0" applyFont="1" applyFill="1" applyBorder="1" applyProtection="1">
      <protection locked="0"/>
    </xf>
    <xf numFmtId="164" fontId="9" fillId="2" borderId="0" xfId="0" applyNumberFormat="1" applyFont="1" applyFill="1" applyBorder="1" applyAlignment="1" applyProtection="1">
      <alignment horizontal="center"/>
      <protection locked="0"/>
    </xf>
    <xf numFmtId="164" fontId="9" fillId="3" borderId="15" xfId="0" applyNumberFormat="1" applyFont="1" applyFill="1" applyBorder="1" applyProtection="1">
      <protection locked="0"/>
    </xf>
    <xf numFmtId="0" fontId="9" fillId="3" borderId="16" xfId="0" applyFont="1" applyFill="1" applyBorder="1" applyProtection="1">
      <protection locked="0"/>
    </xf>
    <xf numFmtId="0" fontId="10" fillId="2" borderId="0" xfId="0" applyFont="1" applyFill="1" applyProtection="1"/>
    <xf numFmtId="0" fontId="9" fillId="2" borderId="0" xfId="0" applyFont="1" applyFill="1" applyProtection="1"/>
    <xf numFmtId="49" fontId="9" fillId="2" borderId="0" xfId="0" applyNumberFormat="1" applyFont="1" applyFill="1" applyAlignment="1" applyProtection="1">
      <alignment horizontal="center"/>
    </xf>
    <xf numFmtId="0" fontId="10" fillId="3" borderId="17" xfId="0" applyFont="1" applyFill="1" applyBorder="1" applyProtection="1"/>
    <xf numFmtId="0" fontId="9" fillId="3" borderId="2" xfId="0" applyFont="1" applyFill="1" applyBorder="1" applyAlignment="1" applyProtection="1">
      <alignment horizontal="left"/>
    </xf>
    <xf numFmtId="0" fontId="9" fillId="3" borderId="2" xfId="0" applyFont="1" applyFill="1" applyBorder="1" applyProtection="1"/>
    <xf numFmtId="49" fontId="9" fillId="3" borderId="2" xfId="0" applyNumberFormat="1" applyFont="1" applyFill="1" applyBorder="1" applyAlignment="1" applyProtection="1">
      <alignment horizontal="center"/>
    </xf>
    <xf numFmtId="0" fontId="10" fillId="2" borderId="17" xfId="0" applyFont="1" applyFill="1" applyBorder="1" applyProtection="1"/>
    <xf numFmtId="0" fontId="9" fillId="2" borderId="2" xfId="0" applyFont="1" applyFill="1" applyBorder="1" applyProtection="1"/>
    <xf numFmtId="49" fontId="9" fillId="2" borderId="2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Protection="1"/>
    <xf numFmtId="0" fontId="9" fillId="2" borderId="0" xfId="0" applyFont="1" applyFill="1" applyBorder="1" applyProtection="1"/>
    <xf numFmtId="0" fontId="9" fillId="2" borderId="0" xfId="0" applyFont="1" applyFill="1" applyAlignment="1" applyProtection="1">
      <alignment wrapText="1"/>
    </xf>
    <xf numFmtId="49" fontId="10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49" fontId="9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49" fontId="9" fillId="2" borderId="5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9" fillId="2" borderId="0" xfId="0" quotePrefix="1" applyFont="1" applyFill="1" applyBorder="1" applyAlignment="1" applyProtection="1">
      <alignment horizontal="left"/>
    </xf>
    <xf numFmtId="0" fontId="10" fillId="2" borderId="18" xfId="0" quotePrefix="1" applyFont="1" applyFill="1" applyBorder="1" applyAlignment="1" applyProtection="1">
      <alignment horizontal="left"/>
    </xf>
    <xf numFmtId="0" fontId="10" fillId="2" borderId="0" xfId="0" quotePrefix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10" fillId="3" borderId="19" xfId="0" applyFont="1" applyFill="1" applyBorder="1" applyProtection="1"/>
    <xf numFmtId="0" fontId="9" fillId="3" borderId="15" xfId="0" applyFont="1" applyFill="1" applyBorder="1" applyAlignment="1" applyProtection="1">
      <alignment horizontal="left"/>
    </xf>
    <xf numFmtId="0" fontId="9" fillId="3" borderId="15" xfId="0" applyFont="1" applyFill="1" applyBorder="1" applyProtection="1"/>
    <xf numFmtId="49" fontId="9" fillId="3" borderId="15" xfId="0" applyNumberFormat="1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164" fontId="10" fillId="2" borderId="6" xfId="0" applyNumberFormat="1" applyFont="1" applyFill="1" applyBorder="1" applyProtection="1"/>
    <xf numFmtId="164" fontId="10" fillId="2" borderId="7" xfId="0" applyNumberFormat="1" applyFont="1" applyFill="1" applyBorder="1" applyProtection="1"/>
    <xf numFmtId="164" fontId="10" fillId="2" borderId="8" xfId="0" applyNumberFormat="1" applyFont="1" applyFill="1" applyBorder="1" applyProtection="1"/>
    <xf numFmtId="164" fontId="10" fillId="2" borderId="12" xfId="0" applyNumberFormat="1" applyFont="1" applyFill="1" applyBorder="1" applyProtection="1"/>
    <xf numFmtId="164" fontId="10" fillId="2" borderId="20" xfId="0" applyNumberFormat="1" applyFont="1" applyFill="1" applyBorder="1" applyProtection="1"/>
    <xf numFmtId="164" fontId="9" fillId="2" borderId="0" xfId="0" applyNumberFormat="1" applyFont="1" applyFill="1" applyAlignment="1" applyProtection="1">
      <alignment horizontal="center"/>
      <protection locked="0"/>
    </xf>
    <xf numFmtId="3" fontId="9" fillId="2" borderId="0" xfId="0" applyNumberFormat="1" applyFont="1" applyFill="1" applyProtection="1">
      <protection locked="0"/>
    </xf>
    <xf numFmtId="164" fontId="10" fillId="2" borderId="21" xfId="0" applyNumberFormat="1" applyFont="1" applyFill="1" applyBorder="1" applyProtection="1">
      <protection locked="0"/>
    </xf>
    <xf numFmtId="164" fontId="10" fillId="2" borderId="22" xfId="0" applyNumberFormat="1" applyFont="1" applyFill="1" applyBorder="1" applyProtection="1">
      <protection locked="0"/>
    </xf>
    <xf numFmtId="164" fontId="10" fillId="2" borderId="0" xfId="0" applyNumberFormat="1" applyFont="1" applyFill="1" applyProtection="1">
      <protection locked="0"/>
    </xf>
    <xf numFmtId="164" fontId="9" fillId="2" borderId="23" xfId="0" applyNumberFormat="1" applyFont="1" applyFill="1" applyBorder="1" applyProtection="1">
      <protection locked="0"/>
    </xf>
    <xf numFmtId="164" fontId="9" fillId="2" borderId="24" xfId="0" applyNumberFormat="1" applyFont="1" applyFill="1" applyBorder="1" applyProtection="1">
      <protection locked="0"/>
    </xf>
    <xf numFmtId="164" fontId="10" fillId="2" borderId="25" xfId="0" applyNumberFormat="1" applyFont="1" applyFill="1" applyBorder="1" applyProtection="1">
      <protection locked="0"/>
    </xf>
    <xf numFmtId="164" fontId="10" fillId="2" borderId="26" xfId="0" applyNumberFormat="1" applyFont="1" applyFill="1" applyBorder="1" applyProtection="1">
      <protection locked="0"/>
    </xf>
    <xf numFmtId="164" fontId="9" fillId="2" borderId="27" xfId="0" applyNumberFormat="1" applyFont="1" applyFill="1" applyBorder="1" applyProtection="1">
      <protection locked="0"/>
    </xf>
    <xf numFmtId="164" fontId="9" fillId="2" borderId="28" xfId="0" applyNumberFormat="1" applyFont="1" applyFill="1" applyBorder="1" applyProtection="1">
      <protection locked="0"/>
    </xf>
    <xf numFmtId="164" fontId="9" fillId="2" borderId="29" xfId="0" applyNumberFormat="1" applyFont="1" applyFill="1" applyBorder="1" applyProtection="1">
      <protection locked="0"/>
    </xf>
    <xf numFmtId="164" fontId="9" fillId="2" borderId="30" xfId="0" applyNumberFormat="1" applyFont="1" applyFill="1" applyBorder="1" applyProtection="1">
      <protection locked="0"/>
    </xf>
    <xf numFmtId="164" fontId="9" fillId="2" borderId="31" xfId="0" applyNumberFormat="1" applyFont="1" applyFill="1" applyBorder="1" applyProtection="1">
      <protection locked="0"/>
    </xf>
    <xf numFmtId="164" fontId="9" fillId="2" borderId="32" xfId="0" applyNumberFormat="1" applyFont="1" applyFill="1" applyBorder="1" applyProtection="1">
      <protection locked="0"/>
    </xf>
    <xf numFmtId="164" fontId="9" fillId="2" borderId="33" xfId="0" applyNumberFormat="1" applyFont="1" applyFill="1" applyBorder="1" applyProtection="1">
      <protection locked="0"/>
    </xf>
    <xf numFmtId="164" fontId="9" fillId="2" borderId="34" xfId="0" applyNumberFormat="1" applyFont="1" applyFill="1" applyBorder="1" applyProtection="1">
      <protection locked="0"/>
    </xf>
    <xf numFmtId="164" fontId="9" fillId="2" borderId="35" xfId="0" applyNumberFormat="1" applyFont="1" applyFill="1" applyBorder="1" applyProtection="1">
      <protection locked="0"/>
    </xf>
    <xf numFmtId="164" fontId="9" fillId="2" borderId="21" xfId="0" applyNumberFormat="1" applyFont="1" applyFill="1" applyBorder="1" applyProtection="1">
      <protection locked="0"/>
    </xf>
    <xf numFmtId="164" fontId="9" fillId="2" borderId="22" xfId="0" applyNumberFormat="1" applyFont="1" applyFill="1" applyBorder="1" applyProtection="1">
      <protection locked="0"/>
    </xf>
    <xf numFmtId="164" fontId="9" fillId="2" borderId="36" xfId="0" applyNumberFormat="1" applyFont="1" applyFill="1" applyBorder="1" applyProtection="1">
      <protection locked="0"/>
    </xf>
    <xf numFmtId="164" fontId="10" fillId="2" borderId="37" xfId="0" applyNumberFormat="1" applyFont="1" applyFill="1" applyBorder="1" applyProtection="1"/>
    <xf numFmtId="164" fontId="9" fillId="2" borderId="38" xfId="0" applyNumberFormat="1" applyFont="1" applyFill="1" applyBorder="1" applyProtection="1"/>
    <xf numFmtId="164" fontId="10" fillId="2" borderId="39" xfId="0" applyNumberFormat="1" applyFont="1" applyFill="1" applyBorder="1" applyProtection="1"/>
    <xf numFmtId="164" fontId="10" fillId="2" borderId="40" xfId="0" applyNumberFormat="1" applyFont="1" applyFill="1" applyBorder="1" applyProtection="1"/>
    <xf numFmtId="164" fontId="9" fillId="2" borderId="41" xfId="0" applyNumberFormat="1" applyFont="1" applyFill="1" applyBorder="1" applyProtection="1"/>
    <xf numFmtId="164" fontId="9" fillId="2" borderId="42" xfId="0" applyNumberFormat="1" applyFont="1" applyFill="1" applyBorder="1" applyProtection="1"/>
    <xf numFmtId="164" fontId="9" fillId="2" borderId="43" xfId="0" applyNumberFormat="1" applyFont="1" applyFill="1" applyBorder="1" applyProtection="1"/>
    <xf numFmtId="164" fontId="10" fillId="2" borderId="44" xfId="0" applyNumberFormat="1" applyFont="1" applyFill="1" applyBorder="1" applyProtection="1"/>
    <xf numFmtId="164" fontId="9" fillId="2" borderId="37" xfId="0" applyNumberFormat="1" applyFont="1" applyFill="1" applyBorder="1" applyProtection="1"/>
    <xf numFmtId="164" fontId="9" fillId="2" borderId="45" xfId="0" applyNumberFormat="1" applyFont="1" applyFill="1" applyBorder="1" applyProtection="1"/>
    <xf numFmtId="164" fontId="10" fillId="2" borderId="46" xfId="0" applyNumberFormat="1" applyFont="1" applyFill="1" applyBorder="1" applyProtection="1"/>
    <xf numFmtId="164" fontId="10" fillId="2" borderId="21" xfId="0" applyNumberFormat="1" applyFont="1" applyFill="1" applyBorder="1" applyProtection="1"/>
    <xf numFmtId="164" fontId="10" fillId="2" borderId="22" xfId="0" applyNumberFormat="1" applyFont="1" applyFill="1" applyBorder="1" applyProtection="1"/>
    <xf numFmtId="164" fontId="10" fillId="2" borderId="47" xfId="0" applyNumberFormat="1" applyFont="1" applyFill="1" applyBorder="1" applyProtection="1"/>
    <xf numFmtId="164" fontId="10" fillId="2" borderId="48" xfId="0" applyNumberFormat="1" applyFont="1" applyFill="1" applyBorder="1" applyProtection="1"/>
    <xf numFmtId="164" fontId="9" fillId="2" borderId="23" xfId="0" applyNumberFormat="1" applyFont="1" applyFill="1" applyBorder="1" applyProtection="1"/>
    <xf numFmtId="164" fontId="9" fillId="2" borderId="24" xfId="0" applyNumberFormat="1" applyFont="1" applyFill="1" applyBorder="1" applyProtection="1"/>
    <xf numFmtId="164" fontId="10" fillId="2" borderId="49" xfId="0" applyNumberFormat="1" applyFont="1" applyFill="1" applyBorder="1" applyProtection="1"/>
    <xf numFmtId="164" fontId="10" fillId="2" borderId="50" xfId="0" applyNumberFormat="1" applyFont="1" applyFill="1" applyBorder="1" applyProtection="1"/>
    <xf numFmtId="164" fontId="9" fillId="2" borderId="51" xfId="0" applyNumberFormat="1" applyFont="1" applyFill="1" applyBorder="1" applyProtection="1"/>
    <xf numFmtId="164" fontId="9" fillId="2" borderId="52" xfId="0" applyNumberFormat="1" applyFont="1" applyFill="1" applyBorder="1" applyAlignment="1" applyProtection="1">
      <alignment horizontal="left"/>
    </xf>
    <xf numFmtId="164" fontId="9" fillId="2" borderId="52" xfId="0" applyNumberFormat="1" applyFont="1" applyFill="1" applyBorder="1" applyProtection="1"/>
    <xf numFmtId="164" fontId="9" fillId="2" borderId="53" xfId="0" applyNumberFormat="1" applyFont="1" applyFill="1" applyBorder="1" applyProtection="1"/>
    <xf numFmtId="164" fontId="9" fillId="2" borderId="53" xfId="0" applyNumberFormat="1" applyFont="1" applyFill="1" applyBorder="1" applyAlignment="1" applyProtection="1">
      <alignment horizontal="center"/>
    </xf>
    <xf numFmtId="164" fontId="10" fillId="2" borderId="18" xfId="0" applyNumberFormat="1" applyFont="1" applyFill="1" applyBorder="1" applyProtection="1"/>
    <xf numFmtId="164" fontId="10" fillId="2" borderId="0" xfId="0" applyNumberFormat="1" applyFont="1" applyFill="1" applyBorder="1" applyProtection="1"/>
    <xf numFmtId="164" fontId="9" fillId="2" borderId="18" xfId="0" applyNumberFormat="1" applyFont="1" applyFill="1" applyBorder="1" applyProtection="1"/>
    <xf numFmtId="164" fontId="9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Protection="1"/>
    <xf numFmtId="164" fontId="9" fillId="2" borderId="0" xfId="0" quotePrefix="1" applyNumberFormat="1" applyFont="1" applyFill="1" applyBorder="1" applyAlignment="1" applyProtection="1">
      <alignment horizontal="left"/>
    </xf>
    <xf numFmtId="164" fontId="10" fillId="2" borderId="0" xfId="0" applyNumberFormat="1" applyFont="1" applyFill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horizontal="left"/>
    </xf>
    <xf numFmtId="164" fontId="10" fillId="2" borderId="0" xfId="0" quotePrefix="1" applyNumberFormat="1" applyFont="1" applyFill="1" applyBorder="1" applyAlignment="1" applyProtection="1">
      <alignment horizontal="left"/>
    </xf>
    <xf numFmtId="164" fontId="9" fillId="2" borderId="0" xfId="0" quotePrefix="1" applyNumberFormat="1" applyFont="1" applyFill="1" applyBorder="1" applyAlignment="1" applyProtection="1">
      <alignment horizontal="center"/>
    </xf>
    <xf numFmtId="164" fontId="9" fillId="2" borderId="54" xfId="0" applyNumberFormat="1" applyFont="1" applyFill="1" applyBorder="1" applyProtection="1"/>
    <xf numFmtId="164" fontId="10" fillId="2" borderId="55" xfId="0" applyNumberFormat="1" applyFont="1" applyFill="1" applyBorder="1" applyProtection="1"/>
    <xf numFmtId="164" fontId="10" fillId="2" borderId="50" xfId="0" applyNumberFormat="1" applyFont="1" applyFill="1" applyBorder="1" applyAlignment="1" applyProtection="1">
      <alignment horizontal="left"/>
    </xf>
    <xf numFmtId="164" fontId="10" fillId="2" borderId="56" xfId="0" applyNumberFormat="1" applyFont="1" applyFill="1" applyBorder="1" applyProtection="1"/>
    <xf numFmtId="164" fontId="9" fillId="2" borderId="17" xfId="0" applyNumberFormat="1" applyFont="1" applyFill="1" applyBorder="1" applyProtection="1"/>
    <xf numFmtId="164" fontId="9" fillId="2" borderId="2" xfId="0" applyNumberFormat="1" applyFont="1" applyFill="1" applyBorder="1" applyAlignment="1" applyProtection="1">
      <alignment horizontal="left"/>
    </xf>
    <xf numFmtId="164" fontId="9" fillId="2" borderId="2" xfId="0" applyNumberFormat="1" applyFont="1" applyFill="1" applyBorder="1" applyProtection="1"/>
    <xf numFmtId="164" fontId="9" fillId="2" borderId="2" xfId="0" applyNumberFormat="1" applyFont="1" applyFill="1" applyBorder="1" applyAlignment="1" applyProtection="1">
      <alignment horizontal="center"/>
    </xf>
    <xf numFmtId="164" fontId="9" fillId="2" borderId="3" xfId="0" applyNumberFormat="1" applyFont="1" applyFill="1" applyBorder="1" applyProtection="1"/>
    <xf numFmtId="3" fontId="9" fillId="2" borderId="18" xfId="0" applyNumberFormat="1" applyFont="1" applyFill="1" applyBorder="1" applyProtection="1"/>
    <xf numFmtId="3" fontId="9" fillId="2" borderId="0" xfId="0" applyNumberFormat="1" applyFont="1" applyFill="1" applyBorder="1" applyProtection="1"/>
    <xf numFmtId="3" fontId="9" fillId="2" borderId="0" xfId="0" applyNumberFormat="1" applyFont="1" applyFill="1" applyProtection="1"/>
    <xf numFmtId="3" fontId="10" fillId="2" borderId="0" xfId="0" quotePrefix="1" applyNumberFormat="1" applyFont="1" applyFill="1" applyBorder="1" applyAlignment="1" applyProtection="1">
      <alignment horizontal="left"/>
    </xf>
    <xf numFmtId="3" fontId="9" fillId="2" borderId="0" xfId="0" applyNumberFormat="1" applyFont="1" applyFill="1" applyBorder="1" applyAlignment="1" applyProtection="1">
      <alignment vertical="top" wrapText="1"/>
    </xf>
    <xf numFmtId="3" fontId="9" fillId="2" borderId="4" xfId="0" applyNumberFormat="1" applyFont="1" applyFill="1" applyBorder="1" applyProtection="1"/>
    <xf numFmtId="3" fontId="10" fillId="2" borderId="0" xfId="0" applyNumberFormat="1" applyFont="1" applyFill="1" applyBorder="1" applyProtection="1"/>
    <xf numFmtId="164" fontId="9" fillId="2" borderId="4" xfId="0" applyNumberFormat="1" applyFont="1" applyFill="1" applyBorder="1" applyProtection="1"/>
    <xf numFmtId="164" fontId="9" fillId="2" borderId="0" xfId="0" applyNumberFormat="1" applyFont="1" applyFill="1" applyBorder="1" applyAlignment="1" applyProtection="1">
      <alignment horizontal="center" vertical="top" wrapText="1"/>
    </xf>
    <xf numFmtId="164" fontId="9" fillId="2" borderId="57" xfId="0" applyNumberFormat="1" applyFont="1" applyFill="1" applyBorder="1" applyAlignment="1" applyProtection="1">
      <alignment horizontal="center"/>
    </xf>
    <xf numFmtId="164" fontId="9" fillId="2" borderId="52" xfId="0" applyNumberFormat="1" applyFont="1" applyFill="1" applyBorder="1" applyAlignment="1" applyProtection="1">
      <alignment horizontal="center"/>
    </xf>
    <xf numFmtId="164" fontId="9" fillId="2" borderId="58" xfId="0" applyNumberFormat="1" applyFont="1" applyFill="1" applyBorder="1" applyAlignment="1" applyProtection="1">
      <alignment horizontal="center"/>
    </xf>
    <xf numFmtId="164" fontId="10" fillId="2" borderId="4" xfId="0" applyNumberFormat="1" applyFont="1" applyFill="1" applyBorder="1" applyProtection="1"/>
    <xf numFmtId="164" fontId="9" fillId="2" borderId="0" xfId="0" applyNumberFormat="1" applyFont="1" applyFill="1" applyProtection="1"/>
    <xf numFmtId="164" fontId="9" fillId="2" borderId="59" xfId="0" applyNumberFormat="1" applyFont="1" applyFill="1" applyBorder="1" applyProtection="1"/>
    <xf numFmtId="164" fontId="10" fillId="2" borderId="0" xfId="0" applyNumberFormat="1" applyFont="1" applyFill="1" applyProtection="1"/>
    <xf numFmtId="164" fontId="9" fillId="2" borderId="60" xfId="0" applyNumberFormat="1" applyFont="1" applyFill="1" applyBorder="1" applyProtection="1"/>
    <xf numFmtId="164" fontId="9" fillId="2" borderId="1" xfId="0" applyNumberFormat="1" applyFont="1" applyFill="1" applyBorder="1" applyAlignment="1" applyProtection="1">
      <alignment horizontal="left"/>
    </xf>
    <xf numFmtId="164" fontId="9" fillId="2" borderId="1" xfId="0" applyNumberFormat="1" applyFont="1" applyFill="1" applyBorder="1" applyProtection="1"/>
    <xf numFmtId="164" fontId="9" fillId="2" borderId="1" xfId="0" applyNumberFormat="1" applyFont="1" applyFill="1" applyBorder="1" applyAlignment="1" applyProtection="1">
      <alignment horizontal="center"/>
    </xf>
    <xf numFmtId="3" fontId="7" fillId="2" borderId="0" xfId="0" applyNumberFormat="1" applyFont="1" applyFill="1" applyProtection="1">
      <protection locked="0"/>
    </xf>
    <xf numFmtId="3" fontId="3" fillId="2" borderId="18" xfId="0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2" fillId="2" borderId="0" xfId="0" quotePrefix="1" applyNumberFormat="1" applyFont="1" applyFill="1" applyBorder="1" applyAlignment="1" applyProtection="1">
      <alignment horizontal="left"/>
      <protection locked="0"/>
    </xf>
    <xf numFmtId="3" fontId="3" fillId="2" borderId="0" xfId="0" applyNumberFormat="1" applyFont="1" applyFill="1" applyBorder="1" applyAlignment="1" applyProtection="1">
      <alignment vertical="top" wrapText="1"/>
      <protection locked="0"/>
    </xf>
    <xf numFmtId="3" fontId="3" fillId="2" borderId="0" xfId="0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52" xfId="0" applyNumberFormat="1" applyFont="1" applyFill="1" applyBorder="1" applyAlignment="1" applyProtection="1">
      <alignment horizontal="center"/>
      <protection locked="0"/>
    </xf>
    <xf numFmtId="3" fontId="3" fillId="2" borderId="61" xfId="0" applyNumberFormat="1" applyFont="1" applyFill="1" applyBorder="1" applyAlignment="1" applyProtection="1">
      <alignment horizontal="center"/>
      <protection locked="0"/>
    </xf>
    <xf numFmtId="3" fontId="2" fillId="2" borderId="22" xfId="0" applyNumberFormat="1" applyFont="1" applyFill="1" applyBorder="1" applyProtection="1">
      <protection locked="0"/>
    </xf>
    <xf numFmtId="3" fontId="2" fillId="2" borderId="62" xfId="0" applyNumberFormat="1" applyFont="1" applyFill="1" applyBorder="1" applyProtection="1">
      <protection locked="0"/>
    </xf>
    <xf numFmtId="3" fontId="8" fillId="2" borderId="0" xfId="0" applyNumberFormat="1" applyFont="1" applyFill="1" applyProtection="1">
      <protection locked="0"/>
    </xf>
    <xf numFmtId="3" fontId="3" fillId="2" borderId="24" xfId="0" applyNumberFormat="1" applyFont="1" applyFill="1" applyBorder="1" applyProtection="1">
      <protection locked="0"/>
    </xf>
    <xf numFmtId="3" fontId="3" fillId="2" borderId="63" xfId="0" applyNumberFormat="1" applyFont="1" applyFill="1" applyBorder="1" applyProtection="1">
      <protection locked="0"/>
    </xf>
    <xf numFmtId="3" fontId="3" fillId="2" borderId="64" xfId="0" applyNumberFormat="1" applyFont="1" applyFill="1" applyBorder="1" applyProtection="1">
      <protection locked="0"/>
    </xf>
    <xf numFmtId="3" fontId="3" fillId="2" borderId="65" xfId="0" applyNumberFormat="1" applyFont="1" applyFill="1" applyBorder="1" applyProtection="1">
      <protection locked="0"/>
    </xf>
    <xf numFmtId="3" fontId="3" fillId="2" borderId="66" xfId="0" applyNumberFormat="1" applyFont="1" applyFill="1" applyBorder="1" applyProtection="1">
      <protection locked="0"/>
    </xf>
    <xf numFmtId="3" fontId="3" fillId="2" borderId="28" xfId="0" applyNumberFormat="1" applyFont="1" applyFill="1" applyBorder="1" applyProtection="1">
      <protection locked="0"/>
    </xf>
    <xf numFmtId="3" fontId="3" fillId="2" borderId="67" xfId="0" applyNumberFormat="1" applyFont="1" applyFill="1" applyBorder="1" applyProtection="1">
      <protection locked="0"/>
    </xf>
    <xf numFmtId="3" fontId="7" fillId="2" borderId="0" xfId="0" applyNumberFormat="1" applyFont="1" applyFill="1" applyAlignment="1" applyProtection="1">
      <protection locked="0"/>
    </xf>
    <xf numFmtId="3" fontId="3" fillId="2" borderId="0" xfId="0" applyNumberFormat="1" applyFont="1" applyFill="1" applyProtection="1"/>
    <xf numFmtId="3" fontId="3" fillId="2" borderId="0" xfId="0" applyNumberFormat="1" applyFont="1" applyFill="1" applyAlignment="1" applyProtection="1"/>
    <xf numFmtId="3" fontId="2" fillId="2" borderId="0" xfId="0" applyNumberFormat="1" applyFont="1" applyFill="1" applyAlignment="1" applyProtection="1">
      <alignment horizontal="right"/>
    </xf>
    <xf numFmtId="3" fontId="7" fillId="2" borderId="0" xfId="0" applyNumberFormat="1" applyFont="1" applyFill="1" applyProtection="1"/>
    <xf numFmtId="3" fontId="3" fillId="2" borderId="17" xfId="0" applyNumberFormat="1" applyFont="1" applyFill="1" applyBorder="1" applyProtection="1"/>
    <xf numFmtId="3" fontId="3" fillId="2" borderId="2" xfId="0" applyNumberFormat="1" applyFont="1" applyFill="1" applyBorder="1" applyProtection="1"/>
    <xf numFmtId="3" fontId="3" fillId="2" borderId="2" xfId="0" applyNumberFormat="1" applyFont="1" applyFill="1" applyBorder="1" applyAlignment="1" applyProtection="1"/>
    <xf numFmtId="3" fontId="3" fillId="2" borderId="3" xfId="0" applyNumberFormat="1" applyFont="1" applyFill="1" applyBorder="1" applyProtection="1"/>
    <xf numFmtId="3" fontId="2" fillId="2" borderId="0" xfId="0" applyNumberFormat="1" applyFont="1" applyFill="1" applyProtection="1"/>
    <xf numFmtId="3" fontId="3" fillId="2" borderId="4" xfId="0" applyNumberFormat="1" applyFont="1" applyFill="1" applyBorder="1" applyProtection="1"/>
    <xf numFmtId="3" fontId="2" fillId="2" borderId="4" xfId="0" applyNumberFormat="1" applyFont="1" applyFill="1" applyBorder="1" applyProtection="1"/>
    <xf numFmtId="3" fontId="3" fillId="2" borderId="59" xfId="0" applyNumberFormat="1" applyFont="1" applyFill="1" applyBorder="1" applyProtection="1"/>
    <xf numFmtId="3" fontId="3" fillId="2" borderId="18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2" fillId="2" borderId="0" xfId="0" applyNumberFormat="1" applyFont="1" applyFill="1" applyBorder="1" applyProtection="1"/>
    <xf numFmtId="3" fontId="3" fillId="2" borderId="51" xfId="0" applyNumberFormat="1" applyFont="1" applyFill="1" applyBorder="1" applyProtection="1"/>
    <xf numFmtId="3" fontId="3" fillId="2" borderId="52" xfId="0" applyNumberFormat="1" applyFont="1" applyFill="1" applyBorder="1" applyProtection="1"/>
    <xf numFmtId="3" fontId="2" fillId="2" borderId="18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center"/>
    </xf>
    <xf numFmtId="3" fontId="2" fillId="2" borderId="0" xfId="0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Alignment="1" applyProtection="1">
      <alignment horizontal="left"/>
    </xf>
    <xf numFmtId="3" fontId="3" fillId="2" borderId="0" xfId="0" quotePrefix="1" applyNumberFormat="1" applyFont="1" applyFill="1" applyBorder="1" applyAlignment="1" applyProtection="1">
      <alignment horizontal="left"/>
    </xf>
    <xf numFmtId="3" fontId="2" fillId="2" borderId="0" xfId="0" quotePrefix="1" applyNumberFormat="1" applyFont="1" applyFill="1" applyBorder="1" applyAlignment="1" applyProtection="1">
      <alignment horizontal="left"/>
    </xf>
    <xf numFmtId="3" fontId="3" fillId="2" borderId="0" xfId="0" quotePrefix="1" applyNumberFormat="1" applyFont="1" applyFill="1" applyBorder="1" applyAlignment="1" applyProtection="1">
      <alignment horizontal="center"/>
    </xf>
    <xf numFmtId="3" fontId="2" fillId="2" borderId="18" xfId="0" applyNumberFormat="1" applyFont="1" applyFill="1" applyBorder="1" applyAlignment="1" applyProtection="1">
      <alignment horizontal="left"/>
    </xf>
    <xf numFmtId="3" fontId="2" fillId="2" borderId="18" xfId="0" quotePrefix="1" applyNumberFormat="1" applyFont="1" applyFill="1" applyBorder="1" applyAlignment="1" applyProtection="1">
      <alignment horizontal="left"/>
    </xf>
    <xf numFmtId="3" fontId="2" fillId="2" borderId="68" xfId="0" applyNumberFormat="1" applyFont="1" applyFill="1" applyBorder="1" applyProtection="1"/>
    <xf numFmtId="3" fontId="2" fillId="2" borderId="69" xfId="0" quotePrefix="1" applyNumberFormat="1" applyFont="1" applyFill="1" applyBorder="1" applyAlignment="1" applyProtection="1">
      <alignment horizontal="left"/>
    </xf>
    <xf numFmtId="3" fontId="2" fillId="2" borderId="69" xfId="0" applyNumberFormat="1" applyFont="1" applyFill="1" applyBorder="1" applyProtection="1"/>
    <xf numFmtId="3" fontId="3" fillId="2" borderId="60" xfId="0" applyNumberFormat="1" applyFont="1" applyFill="1" applyBorder="1" applyProtection="1"/>
    <xf numFmtId="3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Protection="1"/>
    <xf numFmtId="3" fontId="3" fillId="2" borderId="0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3" fontId="3" fillId="2" borderId="70" xfId="0" applyNumberFormat="1" applyFont="1" applyFill="1" applyBorder="1" applyAlignment="1" applyProtection="1">
      <alignment horizontal="center"/>
    </xf>
    <xf numFmtId="3" fontId="2" fillId="2" borderId="71" xfId="0" applyNumberFormat="1" applyFont="1" applyFill="1" applyBorder="1" applyAlignment="1" applyProtection="1">
      <alignment horizontal="center"/>
    </xf>
    <xf numFmtId="3" fontId="3" fillId="2" borderId="72" xfId="0" applyNumberFormat="1" applyFont="1" applyFill="1" applyBorder="1" applyAlignment="1" applyProtection="1">
      <alignment horizontal="center"/>
    </xf>
    <xf numFmtId="3" fontId="2" fillId="2" borderId="73" xfId="0" applyNumberFormat="1" applyFont="1" applyFill="1" applyBorder="1" applyProtection="1"/>
    <xf numFmtId="3" fontId="3" fillId="2" borderId="74" xfId="0" applyNumberFormat="1" applyFont="1" applyFill="1" applyBorder="1" applyProtection="1"/>
    <xf numFmtId="3" fontId="3" fillId="2" borderId="75" xfId="0" applyNumberFormat="1" applyFont="1" applyFill="1" applyBorder="1" applyProtection="1"/>
    <xf numFmtId="3" fontId="6" fillId="2" borderId="75" xfId="0" applyNumberFormat="1" applyFont="1" applyFill="1" applyBorder="1" applyProtection="1"/>
    <xf numFmtId="3" fontId="3" fillId="2" borderId="76" xfId="0" applyNumberFormat="1" applyFont="1" applyFill="1" applyBorder="1" applyProtection="1"/>
    <xf numFmtId="3" fontId="2" fillId="2" borderId="77" xfId="0" applyNumberFormat="1" applyFont="1" applyFill="1" applyBorder="1" applyProtection="1"/>
    <xf numFmtId="3" fontId="2" fillId="2" borderId="22" xfId="0" applyNumberFormat="1" applyFont="1" applyFill="1" applyBorder="1" applyProtection="1"/>
    <xf numFmtId="3" fontId="2" fillId="2" borderId="62" xfId="0" applyNumberFormat="1" applyFont="1" applyFill="1" applyBorder="1" applyProtection="1"/>
    <xf numFmtId="3" fontId="3" fillId="2" borderId="24" xfId="0" applyNumberFormat="1" applyFont="1" applyFill="1" applyBorder="1" applyProtection="1"/>
    <xf numFmtId="3" fontId="3" fillId="2" borderId="63" xfId="0" applyNumberFormat="1" applyFont="1" applyFill="1" applyBorder="1" applyProtection="1"/>
    <xf numFmtId="3" fontId="3" fillId="2" borderId="78" xfId="0" applyNumberFormat="1" applyFont="1" applyFill="1" applyBorder="1" applyProtection="1"/>
    <xf numFmtId="3" fontId="3" fillId="2" borderId="64" xfId="0" applyNumberFormat="1" applyFont="1" applyFill="1" applyBorder="1" applyProtection="1"/>
    <xf numFmtId="3" fontId="2" fillId="2" borderId="50" xfId="0" applyNumberFormat="1" applyFont="1" applyFill="1" applyBorder="1" applyProtection="1"/>
    <xf numFmtId="3" fontId="2" fillId="2" borderId="79" xfId="0" applyNumberFormat="1" applyFont="1" applyFill="1" applyBorder="1" applyProtection="1"/>
    <xf numFmtId="3" fontId="8" fillId="2" borderId="0" xfId="0" applyNumberFormat="1" applyFont="1" applyFill="1" applyProtection="1"/>
    <xf numFmtId="14" fontId="5" fillId="2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2" borderId="0" xfId="0" applyNumberFormat="1" applyFont="1" applyFill="1" applyBorder="1" applyAlignment="1" applyProtection="1">
      <alignment horizontal="center" vertical="top" wrapText="1"/>
    </xf>
    <xf numFmtId="165" fontId="10" fillId="2" borderId="49" xfId="0" applyNumberFormat="1" applyFont="1" applyFill="1" applyBorder="1" applyAlignment="1" applyProtection="1">
      <alignment horizontal="center"/>
    </xf>
    <xf numFmtId="49" fontId="3" fillId="2" borderId="80" xfId="0" applyNumberFormat="1" applyFont="1" applyFill="1" applyBorder="1" applyAlignment="1" applyProtection="1">
      <alignment horizontal="center"/>
    </xf>
    <xf numFmtId="49" fontId="2" fillId="2" borderId="71" xfId="0" applyNumberFormat="1" applyFont="1" applyFill="1" applyBorder="1" applyAlignment="1" applyProtection="1">
      <alignment horizontal="center"/>
    </xf>
    <xf numFmtId="49" fontId="3" fillId="2" borderId="81" xfId="0" applyNumberFormat="1" applyFont="1" applyFill="1" applyBorder="1" applyAlignment="1" applyProtection="1">
      <alignment horizontal="center"/>
    </xf>
    <xf numFmtId="49" fontId="3" fillId="2" borderId="82" xfId="0" applyNumberFormat="1" applyFont="1" applyFill="1" applyBorder="1" applyAlignment="1" applyProtection="1">
      <alignment horizontal="center"/>
    </xf>
    <xf numFmtId="49" fontId="3" fillId="2" borderId="83" xfId="0" applyNumberFormat="1" applyFont="1" applyFill="1" applyBorder="1" applyAlignment="1" applyProtection="1">
      <alignment horizontal="center"/>
    </xf>
    <xf numFmtId="49" fontId="3" fillId="2" borderId="84" xfId="0" applyNumberFormat="1" applyFont="1" applyFill="1" applyBorder="1" applyAlignment="1" applyProtection="1">
      <alignment horizontal="center"/>
    </xf>
    <xf numFmtId="49" fontId="3" fillId="2" borderId="85" xfId="0" applyNumberFormat="1" applyFont="1" applyFill="1" applyBorder="1" applyAlignment="1" applyProtection="1">
      <alignment horizontal="center"/>
    </xf>
    <xf numFmtId="49" fontId="2" fillId="2" borderId="86" xfId="0" applyNumberFormat="1" applyFont="1" applyFill="1" applyBorder="1" applyAlignment="1" applyProtection="1">
      <alignment horizontal="center"/>
    </xf>
    <xf numFmtId="49" fontId="10" fillId="2" borderId="21" xfId="0" applyNumberFormat="1" applyFont="1" applyFill="1" applyBorder="1" applyAlignment="1" applyProtection="1">
      <alignment horizontal="center"/>
    </xf>
    <xf numFmtId="49" fontId="9" fillId="2" borderId="23" xfId="0" applyNumberFormat="1" applyFont="1" applyFill="1" applyBorder="1" applyAlignment="1" applyProtection="1">
      <alignment horizontal="center"/>
    </xf>
    <xf numFmtId="49" fontId="10" fillId="2" borderId="25" xfId="0" applyNumberFormat="1" applyFont="1" applyFill="1" applyBorder="1" applyAlignment="1" applyProtection="1">
      <alignment horizontal="center"/>
    </xf>
    <xf numFmtId="49" fontId="10" fillId="2" borderId="47" xfId="0" applyNumberFormat="1" applyFont="1" applyFill="1" applyBorder="1" applyAlignment="1" applyProtection="1">
      <alignment horizontal="center"/>
    </xf>
    <xf numFmtId="49" fontId="9" fillId="2" borderId="29" xfId="0" applyNumberFormat="1" applyFont="1" applyFill="1" applyBorder="1" applyAlignment="1" applyProtection="1">
      <alignment horizontal="center"/>
    </xf>
    <xf numFmtId="49" fontId="9" fillId="2" borderId="27" xfId="0" applyNumberFormat="1" applyFont="1" applyFill="1" applyBorder="1" applyAlignment="1" applyProtection="1">
      <alignment horizontal="center"/>
    </xf>
    <xf numFmtId="49" fontId="9" fillId="2" borderId="31" xfId="0" applyNumberFormat="1" applyFont="1" applyFill="1" applyBorder="1" applyAlignment="1" applyProtection="1">
      <alignment horizontal="center"/>
    </xf>
    <xf numFmtId="49" fontId="9" fillId="2" borderId="33" xfId="0" applyNumberFormat="1" applyFont="1" applyFill="1" applyBorder="1" applyAlignment="1" applyProtection="1">
      <alignment horizontal="center"/>
    </xf>
    <xf numFmtId="49" fontId="9" fillId="2" borderId="35" xfId="0" applyNumberFormat="1" applyFont="1" applyFill="1" applyBorder="1" applyAlignment="1" applyProtection="1">
      <alignment horizontal="center"/>
    </xf>
    <xf numFmtId="49" fontId="10" fillId="2" borderId="49" xfId="0" applyNumberFormat="1" applyFont="1" applyFill="1" applyBorder="1" applyAlignment="1" applyProtection="1">
      <alignment horizontal="center"/>
    </xf>
    <xf numFmtId="49" fontId="9" fillId="2" borderId="21" xfId="0" applyNumberFormat="1" applyFont="1" applyFill="1" applyBorder="1" applyAlignment="1" applyProtection="1">
      <alignment horizontal="center"/>
    </xf>
    <xf numFmtId="49" fontId="9" fillId="2" borderId="87" xfId="0" applyNumberFormat="1" applyFont="1" applyFill="1" applyBorder="1" applyAlignment="1" applyProtection="1">
      <alignment horizontal="center"/>
    </xf>
    <xf numFmtId="49" fontId="9" fillId="2" borderId="88" xfId="0" applyNumberFormat="1" applyFont="1" applyFill="1" applyBorder="1" applyAlignment="1" applyProtection="1">
      <alignment horizontal="center"/>
    </xf>
    <xf numFmtId="49" fontId="9" fillId="2" borderId="89" xfId="0" applyNumberFormat="1" applyFont="1" applyFill="1" applyBorder="1" applyAlignment="1" applyProtection="1">
      <alignment horizontal="center"/>
    </xf>
    <xf numFmtId="49" fontId="9" fillId="2" borderId="90" xfId="0" applyNumberFormat="1" applyFont="1" applyFill="1" applyBorder="1" applyAlignment="1" applyProtection="1">
      <alignment horizontal="center"/>
    </xf>
    <xf numFmtId="49" fontId="9" fillId="2" borderId="11" xfId="0" applyNumberFormat="1" applyFont="1" applyFill="1" applyBorder="1" applyAlignment="1" applyProtection="1">
      <alignment horizontal="center"/>
    </xf>
    <xf numFmtId="49" fontId="9" fillId="2" borderId="20" xfId="0" applyNumberFormat="1" applyFont="1" applyFill="1" applyBorder="1" applyAlignment="1" applyProtection="1">
      <alignment horizontal="center"/>
    </xf>
    <xf numFmtId="49" fontId="9" fillId="2" borderId="91" xfId="0" applyNumberFormat="1" applyFont="1" applyFill="1" applyBorder="1" applyAlignment="1" applyProtection="1">
      <alignment horizontal="center"/>
    </xf>
    <xf numFmtId="3" fontId="11" fillId="0" borderId="92" xfId="1" applyNumberFormat="1" applyFont="1" applyFill="1" applyBorder="1" applyProtection="1">
      <protection locked="0"/>
    </xf>
    <xf numFmtId="3" fontId="11" fillId="0" borderId="93" xfId="1" applyNumberFormat="1" applyFont="1" applyFill="1" applyBorder="1" applyProtection="1">
      <protection locked="0"/>
    </xf>
    <xf numFmtId="3" fontId="11" fillId="0" borderId="94" xfId="1" applyNumberFormat="1" applyFont="1" applyFill="1" applyBorder="1" applyProtection="1">
      <protection locked="0"/>
    </xf>
    <xf numFmtId="3" fontId="11" fillId="0" borderId="95" xfId="1" applyNumberFormat="1" applyFont="1" applyFill="1" applyBorder="1" applyProtection="1">
      <protection locked="0"/>
    </xf>
    <xf numFmtId="3" fontId="11" fillId="0" borderId="96" xfId="1" applyNumberFormat="1" applyFont="1" applyFill="1" applyBorder="1" applyProtection="1"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3" fontId="3" fillId="2" borderId="50" xfId="0" applyNumberFormat="1" applyFont="1" applyFill="1" applyBorder="1" applyAlignment="1" applyProtection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center"/>
    </xf>
    <xf numFmtId="3" fontId="9" fillId="2" borderId="0" xfId="0" applyNumberFormat="1" applyFont="1" applyFill="1" applyBorder="1" applyAlignment="1" applyProtection="1">
      <alignment horizontal="center"/>
    </xf>
    <xf numFmtId="164" fontId="10" fillId="2" borderId="0" xfId="0" applyNumberFormat="1" applyFont="1" applyFill="1" applyBorder="1" applyAlignment="1" applyProtection="1">
      <alignment horizontal="center" wrapText="1"/>
    </xf>
    <xf numFmtId="164" fontId="9" fillId="2" borderId="50" xfId="0" applyNumberFormat="1" applyFont="1" applyFill="1" applyBorder="1" applyAlignment="1" applyProtection="1">
      <alignment horizontal="left" wrapText="1"/>
    </xf>
    <xf numFmtId="3" fontId="10" fillId="2" borderId="0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75" zoomScaleNormal="75" workbookViewId="0">
      <selection activeCell="F4" sqref="F4:H4"/>
    </sheetView>
  </sheetViews>
  <sheetFormatPr defaultRowHeight="15.75"/>
  <cols>
    <col min="1" max="1" width="3.5703125" style="168" customWidth="1"/>
    <col min="2" max="5" width="9.140625" style="145"/>
    <col min="6" max="6" width="45.140625" style="145" customWidth="1"/>
    <col min="7" max="7" width="13" style="164" customWidth="1"/>
    <col min="8" max="9" width="22" style="145" customWidth="1"/>
    <col min="10" max="10" width="22.140625" style="145" customWidth="1"/>
    <col min="11" max="11" width="22.28515625" style="145" customWidth="1"/>
    <col min="12" max="12" width="22" style="145" customWidth="1"/>
    <col min="13" max="13" width="20.7109375" style="145" customWidth="1"/>
    <col min="14" max="14" width="6.85546875" style="168" customWidth="1"/>
    <col min="15" max="15" width="9.140625" style="145"/>
    <col min="16" max="16" width="13" style="145" bestFit="1" customWidth="1"/>
    <col min="17" max="16384" width="9.140625" style="145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51" t="s">
        <v>231</v>
      </c>
      <c r="G3" s="251"/>
      <c r="H3" s="251"/>
      <c r="K3" s="149"/>
      <c r="M3" s="149"/>
      <c r="N3" s="174"/>
    </row>
    <row r="4" spans="1:14" s="168" customFormat="1">
      <c r="A4" s="165"/>
      <c r="B4" s="177"/>
      <c r="C4" s="178"/>
      <c r="E4" s="187"/>
      <c r="F4" s="252" t="s">
        <v>226</v>
      </c>
      <c r="G4" s="252"/>
      <c r="H4" s="252"/>
      <c r="I4" s="178"/>
      <c r="J4" s="178"/>
      <c r="K4" s="178"/>
      <c r="L4" s="178"/>
      <c r="M4" s="178"/>
      <c r="N4" s="174"/>
    </row>
    <row r="5" spans="1:14" s="168" customFormat="1">
      <c r="A5" s="165"/>
      <c r="B5" s="177"/>
      <c r="C5" s="178"/>
      <c r="D5" s="187"/>
      <c r="E5" s="179"/>
      <c r="F5" s="253" t="s">
        <v>228</v>
      </c>
      <c r="G5" s="253"/>
      <c r="H5" s="253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54" t="s">
        <v>0</v>
      </c>
      <c r="I6" s="258"/>
      <c r="J6" s="258"/>
      <c r="K6" s="254" t="s">
        <v>1</v>
      </c>
      <c r="L6" s="255"/>
      <c r="M6" s="255"/>
      <c r="N6" s="174"/>
    </row>
    <row r="7" spans="1:14" ht="22.5" customHeight="1" thickBot="1">
      <c r="A7" s="165"/>
      <c r="B7" s="177"/>
      <c r="C7" s="256" t="s">
        <v>2</v>
      </c>
      <c r="D7" s="257"/>
      <c r="E7" s="257"/>
      <c r="F7" s="178"/>
      <c r="G7" s="150"/>
      <c r="H7" s="151"/>
      <c r="I7" s="217" t="s">
        <v>229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5192184</v>
      </c>
      <c r="I9" s="209">
        <f>I10+I11+I12</f>
        <v>159217</v>
      </c>
      <c r="J9" s="202">
        <f t="shared" ref="J9:J14" si="0">H9+I9</f>
        <v>5351401</v>
      </c>
      <c r="K9" s="208">
        <f>K10+K11+K12</f>
        <v>5411260</v>
      </c>
      <c r="L9" s="209">
        <f>L10+L11+L12</f>
        <v>346131</v>
      </c>
      <c r="M9" s="202">
        <f t="shared" ref="M9:M13" si="1">K9+L9</f>
        <v>5757391</v>
      </c>
      <c r="N9" s="175"/>
    </row>
    <row r="10" spans="1:14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5192184</v>
      </c>
      <c r="I10" s="158"/>
      <c r="J10" s="203">
        <f t="shared" si="0"/>
        <v>5192184</v>
      </c>
      <c r="K10" s="246">
        <v>5411260</v>
      </c>
      <c r="L10" s="247"/>
      <c r="M10" s="203">
        <f t="shared" si="1"/>
        <v>5411260</v>
      </c>
      <c r="N10" s="174"/>
    </row>
    <row r="11" spans="1:14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159217</v>
      </c>
      <c r="J11" s="203">
        <f t="shared" si="0"/>
        <v>159217</v>
      </c>
      <c r="K11" s="248"/>
      <c r="L11" s="249">
        <v>346131</v>
      </c>
      <c r="M11" s="203">
        <f t="shared" si="1"/>
        <v>346131</v>
      </c>
      <c r="N11" s="174"/>
    </row>
    <row r="12" spans="1:14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198118491</v>
      </c>
      <c r="I13" s="209">
        <f>I14+I15</f>
        <v>94785291</v>
      </c>
      <c r="J13" s="202">
        <f t="shared" si="0"/>
        <v>292903782</v>
      </c>
      <c r="K13" s="208">
        <f>K14+K15</f>
        <v>111763744</v>
      </c>
      <c r="L13" s="209">
        <f>L14+L15</f>
        <v>32611980</v>
      </c>
      <c r="M13" s="202">
        <f t="shared" si="1"/>
        <v>144375724</v>
      </c>
      <c r="N13" s="175"/>
    </row>
    <row r="14" spans="1:14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169504732</v>
      </c>
      <c r="I14" s="158">
        <v>74188814</v>
      </c>
      <c r="J14" s="203">
        <f t="shared" si="0"/>
        <v>243693546</v>
      </c>
      <c r="K14" s="157">
        <v>55258512</v>
      </c>
      <c r="L14" s="158">
        <v>31258417</v>
      </c>
      <c r="M14" s="203">
        <f>K14+L14</f>
        <v>86516929</v>
      </c>
      <c r="N14" s="174"/>
    </row>
    <row r="15" spans="1:14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28613759</v>
      </c>
      <c r="I15" s="211">
        <f>I16+I17+I18</f>
        <v>20596477</v>
      </c>
      <c r="J15" s="203">
        <f>H15+I15</f>
        <v>49210236</v>
      </c>
      <c r="K15" s="213">
        <f>K16+K17+K18</f>
        <v>56505232</v>
      </c>
      <c r="L15" s="211">
        <f>L16+L17+L18</f>
        <v>1353563</v>
      </c>
      <c r="M15" s="203">
        <f>K15+L15</f>
        <v>57858795</v>
      </c>
      <c r="N15" s="174"/>
    </row>
    <row r="16" spans="1:14">
      <c r="A16" s="165"/>
      <c r="B16" s="177"/>
      <c r="C16" s="185"/>
      <c r="D16" s="178" t="s">
        <v>14</v>
      </c>
      <c r="E16" s="178"/>
      <c r="F16" s="178"/>
      <c r="G16" s="222"/>
      <c r="H16" s="159"/>
      <c r="I16" s="160"/>
      <c r="J16" s="204">
        <f t="shared" ref="J16:J58" si="2">H16+I16</f>
        <v>0</v>
      </c>
      <c r="K16" s="159"/>
      <c r="L16" s="160"/>
      <c r="M16" s="204">
        <f t="shared" ref="M16:M58" si="3">K16+L16</f>
        <v>0</v>
      </c>
      <c r="N16" s="174"/>
    </row>
    <row r="17" spans="1:14">
      <c r="A17" s="165"/>
      <c r="B17" s="177"/>
      <c r="C17" s="185"/>
      <c r="D17" s="178" t="s">
        <v>192</v>
      </c>
      <c r="E17" s="178"/>
      <c r="F17" s="178"/>
      <c r="G17" s="222"/>
      <c r="H17" s="159">
        <v>28613759</v>
      </c>
      <c r="I17" s="160">
        <v>20596477</v>
      </c>
      <c r="J17" s="204">
        <f t="shared" si="2"/>
        <v>49210236</v>
      </c>
      <c r="K17" s="159">
        <v>56505232</v>
      </c>
      <c r="L17" s="160">
        <v>1353563</v>
      </c>
      <c r="M17" s="205">
        <f t="shared" si="3"/>
        <v>57858795</v>
      </c>
      <c r="N17" s="174"/>
    </row>
    <row r="18" spans="1:14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66441698</v>
      </c>
      <c r="I19" s="209">
        <f>I20+I21+I22+I23</f>
        <v>185818</v>
      </c>
      <c r="J19" s="202">
        <f t="shared" si="2"/>
        <v>66627516</v>
      </c>
      <c r="K19" s="208">
        <f>K20+K21+K22+K23</f>
        <v>13250012</v>
      </c>
      <c r="L19" s="209">
        <f>L20+L21+L22+L23</f>
        <v>14818152</v>
      </c>
      <c r="M19" s="202">
        <f t="shared" si="3"/>
        <v>28068164</v>
      </c>
      <c r="N19" s="175"/>
    </row>
    <row r="20" spans="1:14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58517970</v>
      </c>
      <c r="I20" s="158"/>
      <c r="J20" s="203">
        <f>H20+I20</f>
        <v>58517970</v>
      </c>
      <c r="K20" s="157"/>
      <c r="L20" s="158"/>
      <c r="M20" s="203">
        <f t="shared" si="3"/>
        <v>0</v>
      </c>
      <c r="N20" s="174"/>
    </row>
    <row r="21" spans="1:14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>H21+I21</f>
        <v>0</v>
      </c>
      <c r="K21" s="157"/>
      <c r="L21" s="158"/>
      <c r="M21" s="203">
        <f t="shared" si="3"/>
        <v>0</v>
      </c>
      <c r="N21" s="174"/>
    </row>
    <row r="22" spans="1:14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>H22+I22</f>
        <v>0</v>
      </c>
      <c r="K22" s="157"/>
      <c r="L22" s="158"/>
      <c r="M22" s="203">
        <f t="shared" si="3"/>
        <v>0</v>
      </c>
      <c r="N22" s="174"/>
    </row>
    <row r="23" spans="1:14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7923728</v>
      </c>
      <c r="I23" s="158">
        <v>185818</v>
      </c>
      <c r="J23" s="203">
        <f>H23+I23</f>
        <v>8109546</v>
      </c>
      <c r="K23" s="157">
        <v>13250012</v>
      </c>
      <c r="L23" s="158">
        <v>14818152</v>
      </c>
      <c r="M23" s="203">
        <f t="shared" si="3"/>
        <v>28068164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182008560</v>
      </c>
      <c r="I24" s="209">
        <f>I25+I26</f>
        <v>138766504</v>
      </c>
      <c r="J24" s="202">
        <f t="shared" si="2"/>
        <v>320775064</v>
      </c>
      <c r="K24" s="208">
        <f>K25+K26</f>
        <v>155452952</v>
      </c>
      <c r="L24" s="209">
        <f>L25+L26</f>
        <v>113290639</v>
      </c>
      <c r="M24" s="202">
        <f t="shared" si="3"/>
        <v>268743591</v>
      </c>
      <c r="N24" s="175"/>
    </row>
    <row r="25" spans="1:14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36452690</v>
      </c>
      <c r="I25" s="158">
        <v>48926901</v>
      </c>
      <c r="J25" s="203">
        <f t="shared" si="2"/>
        <v>85379591</v>
      </c>
      <c r="K25" s="157">
        <v>35984240</v>
      </c>
      <c r="L25" s="158">
        <v>35034802</v>
      </c>
      <c r="M25" s="203">
        <f t="shared" si="3"/>
        <v>71019042</v>
      </c>
      <c r="N25" s="174"/>
    </row>
    <row r="26" spans="1:14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145555870</v>
      </c>
      <c r="I26" s="158">
        <v>89839603</v>
      </c>
      <c r="J26" s="203">
        <f t="shared" si="2"/>
        <v>235395473</v>
      </c>
      <c r="K26" s="157">
        <v>119468712</v>
      </c>
      <c r="L26" s="158">
        <v>78255837</v>
      </c>
      <c r="M26" s="203">
        <f t="shared" si="3"/>
        <v>197724549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17783021</v>
      </c>
      <c r="I27" s="209">
        <f>I28+I31+I34</f>
        <v>0</v>
      </c>
      <c r="J27" s="202">
        <f t="shared" si="2"/>
        <v>17783021</v>
      </c>
      <c r="K27" s="208">
        <f>K28+K31+K34</f>
        <v>153622</v>
      </c>
      <c r="L27" s="209">
        <f>L28+L31+L34</f>
        <v>0</v>
      </c>
      <c r="M27" s="202">
        <f t="shared" si="3"/>
        <v>153622</v>
      </c>
      <c r="N27" s="175"/>
    </row>
    <row r="28" spans="1:14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17732192</v>
      </c>
      <c r="I28" s="211">
        <f>I29+I30</f>
        <v>0</v>
      </c>
      <c r="J28" s="203">
        <f t="shared" si="2"/>
        <v>17732192</v>
      </c>
      <c r="K28" s="210">
        <f>K29+K30</f>
        <v>31990</v>
      </c>
      <c r="L28" s="211">
        <f>L29+L30</f>
        <v>0</v>
      </c>
      <c r="M28" s="203">
        <f t="shared" si="3"/>
        <v>31990</v>
      </c>
      <c r="N28" s="174"/>
    </row>
    <row r="29" spans="1:14">
      <c r="A29" s="165"/>
      <c r="B29" s="177"/>
      <c r="C29" s="183"/>
      <c r="D29" s="186" t="s">
        <v>27</v>
      </c>
      <c r="E29" s="178"/>
      <c r="F29" s="178"/>
      <c r="G29" s="224"/>
      <c r="H29" s="147">
        <v>25769894</v>
      </c>
      <c r="I29" s="161"/>
      <c r="J29" s="203">
        <f t="shared" si="2"/>
        <v>25769894</v>
      </c>
      <c r="K29" s="147">
        <v>965503</v>
      </c>
      <c r="L29" s="161"/>
      <c r="M29" s="203">
        <f t="shared" si="3"/>
        <v>965503</v>
      </c>
      <c r="N29" s="174"/>
    </row>
    <row r="30" spans="1:14">
      <c r="A30" s="165"/>
      <c r="B30" s="177"/>
      <c r="C30" s="183"/>
      <c r="D30" s="186" t="s">
        <v>28</v>
      </c>
      <c r="E30" s="178"/>
      <c r="F30" s="178"/>
      <c r="G30" s="225"/>
      <c r="H30" s="162">
        <v>-8037702</v>
      </c>
      <c r="I30" s="163"/>
      <c r="J30" s="203">
        <f t="shared" si="2"/>
        <v>-8037702</v>
      </c>
      <c r="K30" s="162">
        <v>-933513</v>
      </c>
      <c r="L30" s="163"/>
      <c r="M30" s="203">
        <f t="shared" si="3"/>
        <v>-933513</v>
      </c>
      <c r="N30" s="174"/>
    </row>
    <row r="31" spans="1:14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12639</v>
      </c>
      <c r="I31" s="211">
        <f>I32+I33</f>
        <v>0</v>
      </c>
      <c r="J31" s="203">
        <f t="shared" si="2"/>
        <v>12639</v>
      </c>
      <c r="K31" s="212">
        <f>K32+K33</f>
        <v>0</v>
      </c>
      <c r="L31" s="211">
        <f>L32+L33</f>
        <v>0</v>
      </c>
      <c r="M31" s="203">
        <f t="shared" si="3"/>
        <v>0</v>
      </c>
      <c r="N31" s="174"/>
    </row>
    <row r="32" spans="1:14">
      <c r="A32" s="165"/>
      <c r="B32" s="177"/>
      <c r="C32" s="183"/>
      <c r="D32" s="186" t="s">
        <v>27</v>
      </c>
      <c r="E32" s="178"/>
      <c r="F32" s="178"/>
      <c r="G32" s="224"/>
      <c r="H32" s="147">
        <v>548210</v>
      </c>
      <c r="I32" s="161"/>
      <c r="J32" s="203">
        <f t="shared" si="2"/>
        <v>548210</v>
      </c>
      <c r="K32" s="147">
        <v>586944</v>
      </c>
      <c r="L32" s="161"/>
      <c r="M32" s="203">
        <f t="shared" si="3"/>
        <v>586944</v>
      </c>
      <c r="N32" s="174"/>
    </row>
    <row r="33" spans="1:14">
      <c r="A33" s="165"/>
      <c r="B33" s="177"/>
      <c r="C33" s="183"/>
      <c r="D33" s="186" t="s">
        <v>28</v>
      </c>
      <c r="E33" s="178"/>
      <c r="F33" s="178"/>
      <c r="G33" s="225"/>
      <c r="H33" s="162">
        <v>-535571</v>
      </c>
      <c r="I33" s="163"/>
      <c r="J33" s="203">
        <f t="shared" si="2"/>
        <v>-535571</v>
      </c>
      <c r="K33" s="162">
        <v>-586944</v>
      </c>
      <c r="L33" s="163"/>
      <c r="M33" s="203">
        <f t="shared" si="3"/>
        <v>-586944</v>
      </c>
      <c r="N33" s="174"/>
    </row>
    <row r="34" spans="1:14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38190</v>
      </c>
      <c r="I34" s="211">
        <f>I35+I36</f>
        <v>0</v>
      </c>
      <c r="J34" s="203">
        <f t="shared" si="2"/>
        <v>38190</v>
      </c>
      <c r="K34" s="210">
        <f>K35+K36</f>
        <v>121632</v>
      </c>
      <c r="L34" s="211">
        <f>L35+L36</f>
        <v>0</v>
      </c>
      <c r="M34" s="203">
        <f t="shared" si="3"/>
        <v>121632</v>
      </c>
      <c r="N34" s="174"/>
    </row>
    <row r="35" spans="1:14">
      <c r="A35" s="165"/>
      <c r="B35" s="177"/>
      <c r="C35" s="183"/>
      <c r="D35" s="186" t="s">
        <v>27</v>
      </c>
      <c r="E35" s="178"/>
      <c r="F35" s="178"/>
      <c r="G35" s="224"/>
      <c r="H35" s="147">
        <v>3625604</v>
      </c>
      <c r="I35" s="161"/>
      <c r="J35" s="203">
        <f>H35+I35</f>
        <v>3625604</v>
      </c>
      <c r="K35" s="147">
        <v>2685601</v>
      </c>
      <c r="L35" s="161"/>
      <c r="M35" s="203">
        <f t="shared" si="3"/>
        <v>2685601</v>
      </c>
      <c r="N35" s="174"/>
    </row>
    <row r="36" spans="1:14">
      <c r="A36" s="165"/>
      <c r="B36" s="177"/>
      <c r="C36" s="183"/>
      <c r="D36" s="178" t="s">
        <v>31</v>
      </c>
      <c r="E36" s="178"/>
      <c r="F36" s="178"/>
      <c r="G36" s="225"/>
      <c r="H36" s="162">
        <v>-3587414</v>
      </c>
      <c r="I36" s="163"/>
      <c r="J36" s="203">
        <f>H36+I36</f>
        <v>-3587414</v>
      </c>
      <c r="K36" s="162">
        <v>-2563969</v>
      </c>
      <c r="L36" s="163"/>
      <c r="M36" s="203">
        <f t="shared" si="3"/>
        <v>-2563969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2613422.67</v>
      </c>
      <c r="I37" s="209">
        <f>I38+I39+I40</f>
        <v>822629</v>
      </c>
      <c r="J37" s="202">
        <f t="shared" si="2"/>
        <v>3436051.67</v>
      </c>
      <c r="K37" s="208">
        <f>K38+K39+K40</f>
        <v>2013392</v>
      </c>
      <c r="L37" s="209">
        <f>L38+L39+L40</f>
        <v>2339905</v>
      </c>
      <c r="M37" s="202">
        <f t="shared" si="3"/>
        <v>4353297</v>
      </c>
      <c r="N37" s="175"/>
    </row>
    <row r="38" spans="1:14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1836386</v>
      </c>
      <c r="I38" s="158">
        <v>822490</v>
      </c>
      <c r="J38" s="203">
        <f t="shared" si="2"/>
        <v>2658876</v>
      </c>
      <c r="K38" s="157">
        <v>1446431</v>
      </c>
      <c r="L38" s="158">
        <v>1696208</v>
      </c>
      <c r="M38" s="203">
        <f t="shared" si="3"/>
        <v>3142639</v>
      </c>
      <c r="N38" s="174"/>
    </row>
    <row r="39" spans="1:14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513245</v>
      </c>
      <c r="I39" s="158">
        <v>139</v>
      </c>
      <c r="J39" s="203">
        <f t="shared" si="2"/>
        <v>513384</v>
      </c>
      <c r="K39" s="157">
        <v>566961</v>
      </c>
      <c r="L39" s="158">
        <v>643697</v>
      </c>
      <c r="M39" s="203">
        <f t="shared" si="3"/>
        <v>1210658</v>
      </c>
      <c r="N39" s="174"/>
    </row>
    <row r="40" spans="1:14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263791.67</v>
      </c>
      <c r="I40" s="158">
        <v>0</v>
      </c>
      <c r="J40" s="203">
        <f t="shared" si="2"/>
        <v>263791.67</v>
      </c>
      <c r="K40" s="157"/>
      <c r="L40" s="158"/>
      <c r="M40" s="203">
        <f t="shared" si="3"/>
        <v>0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19621144</v>
      </c>
      <c r="I44" s="155">
        <v>15612371</v>
      </c>
      <c r="J44" s="202">
        <f t="shared" si="2"/>
        <v>35233515</v>
      </c>
      <c r="K44" s="154">
        <v>16322375</v>
      </c>
      <c r="L44" s="155">
        <v>13166451</v>
      </c>
      <c r="M44" s="202">
        <f t="shared" si="3"/>
        <v>29488826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/>
      <c r="I45" s="155"/>
      <c r="J45" s="202">
        <f t="shared" si="2"/>
        <v>0</v>
      </c>
      <c r="K45" s="154"/>
      <c r="L45" s="155"/>
      <c r="M45" s="202">
        <f t="shared" si="3"/>
        <v>0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</row>
    <row r="47" spans="1:14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6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</row>
    <row r="50" spans="1:16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6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6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6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1403408.04</v>
      </c>
      <c r="I55" s="209">
        <f>I56+I57</f>
        <v>0</v>
      </c>
      <c r="J55" s="202">
        <f t="shared" si="2"/>
        <v>1403408.04</v>
      </c>
      <c r="K55" s="208">
        <f>K56+K57</f>
        <v>1760048</v>
      </c>
      <c r="L55" s="209">
        <f>L56+L57</f>
        <v>0</v>
      </c>
      <c r="M55" s="202">
        <f t="shared" si="3"/>
        <v>1760048</v>
      </c>
      <c r="N55" s="175"/>
    </row>
    <row r="56" spans="1:16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4474137</v>
      </c>
      <c r="I56" s="158"/>
      <c r="J56" s="203">
        <f t="shared" si="2"/>
        <v>4474137</v>
      </c>
      <c r="K56" s="157">
        <v>4393064</v>
      </c>
      <c r="L56" s="158"/>
      <c r="M56" s="203">
        <f t="shared" si="3"/>
        <v>4393064</v>
      </c>
      <c r="N56" s="174"/>
      <c r="P56" s="156"/>
    </row>
    <row r="57" spans="1:16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-3070728.96</v>
      </c>
      <c r="I57" s="158"/>
      <c r="J57" s="203">
        <f t="shared" si="2"/>
        <v>-3070728.96</v>
      </c>
      <c r="K57" s="157">
        <v>-2633016</v>
      </c>
      <c r="L57" s="158"/>
      <c r="M57" s="203">
        <f t="shared" si="3"/>
        <v>-2633016</v>
      </c>
      <c r="N57" s="174"/>
      <c r="P57" s="156"/>
    </row>
    <row r="58" spans="1:16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1173782.03</v>
      </c>
      <c r="I58" s="155">
        <v>141341.41</v>
      </c>
      <c r="J58" s="202">
        <f t="shared" si="2"/>
        <v>1315123.44</v>
      </c>
      <c r="K58" s="154">
        <v>749164</v>
      </c>
      <c r="L58" s="155">
        <v>29639</v>
      </c>
      <c r="M58" s="202">
        <f t="shared" si="3"/>
        <v>778803</v>
      </c>
      <c r="N58" s="175"/>
    </row>
    <row r="59" spans="1:16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6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494355710.74000001</v>
      </c>
      <c r="I60" s="215">
        <f>I58+I55+I52+I49+I46+I45+I44+I41+I37+I27+I24+I19+I13+I9</f>
        <v>250473171.41</v>
      </c>
      <c r="J60" s="207">
        <f>H60+I60</f>
        <v>744828882.14999998</v>
      </c>
      <c r="K60" s="214">
        <f>K58+K55+K52+K49+K46+K45+K44+K41+K37+K27+K24+K19+K13+K9</f>
        <v>306876569</v>
      </c>
      <c r="L60" s="215">
        <f>L58+L55+L52+L49+L46+L45+L44+L41+L37+L27+L24+L19+L13+L9</f>
        <v>176602897</v>
      </c>
      <c r="M60" s="207">
        <f>K60+L60</f>
        <v>483479466</v>
      </c>
      <c r="N60" s="175"/>
    </row>
    <row r="61" spans="1:16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6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spans="1:16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honeticPr fontId="4" type="noConversion"/>
  <pageMargins left="0.75" right="0.75" top="1" bottom="1" header="0.5" footer="0.5"/>
  <pageSetup paperSize="9"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75" zoomScaleNormal="75" workbookViewId="0">
      <selection activeCell="D45" sqref="D45"/>
    </sheetView>
  </sheetViews>
  <sheetFormatPr defaultRowHeight="15.75"/>
  <cols>
    <col min="1" max="1" width="5" style="110" customWidth="1"/>
    <col min="2" max="3" width="9.140625" style="2"/>
    <col min="4" max="4" width="18.28515625" style="2" customWidth="1"/>
    <col min="5" max="5" width="9.140625" style="2"/>
    <col min="6" max="6" width="33.5703125" style="2" customWidth="1"/>
    <col min="7" max="7" width="10.7109375" style="61" customWidth="1"/>
    <col min="8" max="8" width="21.28515625" style="2" customWidth="1"/>
    <col min="9" max="9" width="22.5703125" style="2" customWidth="1"/>
    <col min="10" max="10" width="21.42578125" style="2" customWidth="1"/>
    <col min="11" max="11" width="20.28515625" style="2" customWidth="1"/>
    <col min="12" max="13" width="21.7109375" style="2" customWidth="1"/>
    <col min="14" max="14" width="4.42578125" style="138" customWidth="1"/>
    <col min="15" max="16384" width="9.140625" style="2"/>
  </cols>
  <sheetData>
    <row r="1" spans="1:14" ht="16.5" thickBot="1"/>
    <row r="2" spans="1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9" t="str">
        <f>Aktifler!F3</f>
        <v>T. HALK BANKASI A.Ş.</v>
      </c>
      <c r="G3" s="259"/>
      <c r="H3" s="259"/>
      <c r="I3" s="127"/>
      <c r="J3" s="127"/>
      <c r="K3" s="129"/>
      <c r="L3" s="127"/>
      <c r="M3" s="129"/>
      <c r="N3" s="130"/>
    </row>
    <row r="4" spans="1:14" s="62" customFormat="1">
      <c r="A4" s="127"/>
      <c r="B4" s="125"/>
      <c r="C4" s="126"/>
      <c r="D4" s="127"/>
      <c r="E4" s="128"/>
      <c r="F4" s="259" t="s">
        <v>226</v>
      </c>
      <c r="G4" s="259"/>
      <c r="H4" s="259"/>
      <c r="I4" s="126"/>
      <c r="J4" s="126"/>
      <c r="K4" s="126"/>
      <c r="L4" s="126"/>
      <c r="M4" s="126"/>
      <c r="N4" s="130"/>
    </row>
    <row r="5" spans="1:14" s="62" customFormat="1">
      <c r="A5" s="127"/>
      <c r="B5" s="125"/>
      <c r="C5" s="126"/>
      <c r="D5" s="128"/>
      <c r="E5" s="131"/>
      <c r="F5" s="260" t="s">
        <v>228</v>
      </c>
      <c r="G5" s="260"/>
      <c r="H5" s="260"/>
      <c r="I5" s="126"/>
      <c r="J5" s="126"/>
      <c r="K5" s="126"/>
      <c r="L5" s="126"/>
      <c r="M5" s="126"/>
      <c r="N5" s="130"/>
    </row>
    <row r="6" spans="1:14">
      <c r="B6" s="108"/>
      <c r="C6" s="110"/>
      <c r="D6" s="110"/>
      <c r="E6" s="110"/>
      <c r="F6" s="110"/>
      <c r="G6" s="109"/>
      <c r="H6" s="261" t="s">
        <v>0</v>
      </c>
      <c r="I6" s="258"/>
      <c r="J6" s="258"/>
      <c r="K6" s="261" t="s">
        <v>1</v>
      </c>
      <c r="L6" s="255"/>
      <c r="M6" s="255"/>
      <c r="N6" s="132"/>
    </row>
    <row r="7" spans="1:14" ht="22.5" customHeight="1" thickBot="1">
      <c r="B7" s="108"/>
      <c r="C7" s="262" t="s">
        <v>51</v>
      </c>
      <c r="D7" s="257"/>
      <c r="E7" s="110"/>
      <c r="F7" s="110"/>
      <c r="G7" s="109" t="s">
        <v>164</v>
      </c>
      <c r="H7" s="110"/>
      <c r="I7" s="218" t="str">
        <f>Aktifler!I7</f>
        <v>(31/12/2016)</v>
      </c>
      <c r="J7" s="133"/>
      <c r="K7" s="110"/>
      <c r="L7" s="218" t="str">
        <f>Aktifler!L7</f>
        <v>(31/12/2015)</v>
      </c>
      <c r="M7" s="110"/>
      <c r="N7" s="132"/>
    </row>
    <row r="8" spans="1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315942010</v>
      </c>
      <c r="I9" s="94">
        <f>I10+I11+I12+I13+I14+I15</f>
        <v>178921879</v>
      </c>
      <c r="J9" s="82">
        <f t="shared" ref="J9:J57" si="0">H9+I9</f>
        <v>494863889</v>
      </c>
      <c r="K9" s="93">
        <f>K10+K11+K12+K13+K14+K15</f>
        <v>228146707</v>
      </c>
      <c r="L9" s="94">
        <f>L10+L11+L12+L13+L14+L15</f>
        <v>102656723</v>
      </c>
      <c r="M9" s="82">
        <f t="shared" ref="M9:M57" si="1">K9+L9</f>
        <v>330803430</v>
      </c>
      <c r="N9" s="137"/>
    </row>
    <row r="10" spans="1:14">
      <c r="B10" s="108"/>
      <c r="C10" s="109" t="s">
        <v>5</v>
      </c>
      <c r="D10" s="110" t="s">
        <v>52</v>
      </c>
      <c r="E10" s="110"/>
      <c r="F10" s="110"/>
      <c r="G10" s="229"/>
      <c r="H10" s="66">
        <v>116026289</v>
      </c>
      <c r="I10" s="67">
        <v>50735371</v>
      </c>
      <c r="J10" s="83">
        <f t="shared" si="0"/>
        <v>166761660</v>
      </c>
      <c r="K10" s="66">
        <v>85635858</v>
      </c>
      <c r="L10" s="67">
        <v>43447904</v>
      </c>
      <c r="M10" s="83">
        <f t="shared" si="1"/>
        <v>129083762</v>
      </c>
      <c r="N10" s="132"/>
    </row>
    <row r="11" spans="1:14">
      <c r="B11" s="108"/>
      <c r="C11" s="109" t="s">
        <v>7</v>
      </c>
      <c r="D11" s="111" t="s">
        <v>53</v>
      </c>
      <c r="E11" s="110"/>
      <c r="F11" s="110"/>
      <c r="G11" s="229"/>
      <c r="H11" s="66">
        <v>222193</v>
      </c>
      <c r="I11" s="67">
        <v>0</v>
      </c>
      <c r="J11" s="83">
        <f t="shared" si="0"/>
        <v>222193</v>
      </c>
      <c r="K11" s="66">
        <v>2085105</v>
      </c>
      <c r="L11" s="67">
        <v>22617171</v>
      </c>
      <c r="M11" s="83">
        <f t="shared" si="1"/>
        <v>24702276</v>
      </c>
      <c r="N11" s="132"/>
    </row>
    <row r="12" spans="1:14">
      <c r="B12" s="108"/>
      <c r="C12" s="109" t="s">
        <v>9</v>
      </c>
      <c r="D12" s="110" t="s">
        <v>54</v>
      </c>
      <c r="E12" s="110"/>
      <c r="F12" s="110"/>
      <c r="G12" s="229"/>
      <c r="H12" s="66">
        <v>110659910</v>
      </c>
      <c r="I12" s="67">
        <v>63783104</v>
      </c>
      <c r="J12" s="83">
        <f t="shared" si="0"/>
        <v>174443014</v>
      </c>
      <c r="K12" s="66">
        <v>128011765</v>
      </c>
      <c r="L12" s="67">
        <v>19510165</v>
      </c>
      <c r="M12" s="83">
        <f t="shared" si="1"/>
        <v>147521930</v>
      </c>
      <c r="N12" s="132"/>
    </row>
    <row r="13" spans="1:14">
      <c r="B13" s="108"/>
      <c r="C13" s="109" t="s">
        <v>21</v>
      </c>
      <c r="D13" s="110" t="s">
        <v>56</v>
      </c>
      <c r="E13" s="110"/>
      <c r="F13" s="110"/>
      <c r="G13" s="229"/>
      <c r="H13" s="66">
        <v>1917317</v>
      </c>
      <c r="I13" s="67">
        <v>0</v>
      </c>
      <c r="J13" s="83">
        <f t="shared" si="0"/>
        <v>1917317</v>
      </c>
      <c r="K13" s="66">
        <v>1336390</v>
      </c>
      <c r="L13" s="67">
        <v>0</v>
      </c>
      <c r="M13" s="83">
        <f t="shared" si="1"/>
        <v>1336390</v>
      </c>
      <c r="N13" s="132"/>
    </row>
    <row r="14" spans="1:14">
      <c r="B14" s="108"/>
      <c r="C14" s="109" t="s">
        <v>55</v>
      </c>
      <c r="D14" s="110" t="s">
        <v>58</v>
      </c>
      <c r="E14" s="110"/>
      <c r="F14" s="110"/>
      <c r="G14" s="229"/>
      <c r="H14" s="66">
        <v>87116301</v>
      </c>
      <c r="I14" s="67">
        <v>64403404</v>
      </c>
      <c r="J14" s="83">
        <f t="shared" si="0"/>
        <v>151519705</v>
      </c>
      <c r="K14" s="66">
        <v>11077589</v>
      </c>
      <c r="L14" s="67">
        <v>17081483</v>
      </c>
      <c r="M14" s="83">
        <f t="shared" si="1"/>
        <v>28159072</v>
      </c>
      <c r="N14" s="132"/>
    </row>
    <row r="15" spans="1:14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70843765</v>
      </c>
      <c r="J17" s="85">
        <f t="shared" si="0"/>
        <v>70843765</v>
      </c>
      <c r="K17" s="95">
        <f>K18+K19</f>
        <v>0</v>
      </c>
      <c r="L17" s="96">
        <f>L18+L19</f>
        <v>73182588</v>
      </c>
      <c r="M17" s="85">
        <f t="shared" si="1"/>
        <v>73182588</v>
      </c>
      <c r="N17" s="137"/>
    </row>
    <row r="18" spans="1:14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1:14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70843765</v>
      </c>
      <c r="J19" s="83">
        <f t="shared" si="0"/>
        <v>70843765</v>
      </c>
      <c r="K19" s="97">
        <f>K20+K21+K22</f>
        <v>0</v>
      </c>
      <c r="L19" s="98">
        <f>L20+L21+L22</f>
        <v>73182588</v>
      </c>
      <c r="M19" s="83">
        <f t="shared" si="1"/>
        <v>73182588</v>
      </c>
      <c r="N19" s="132"/>
    </row>
    <row r="20" spans="1:14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1:14">
      <c r="B21" s="108"/>
      <c r="C21" s="113"/>
      <c r="D21" s="111" t="s">
        <v>65</v>
      </c>
      <c r="E21" s="110"/>
      <c r="F21" s="110"/>
      <c r="G21" s="233"/>
      <c r="H21" s="70"/>
      <c r="I21" s="71">
        <v>70843765</v>
      </c>
      <c r="J21" s="87">
        <f t="shared" si="0"/>
        <v>70843765</v>
      </c>
      <c r="K21" s="70"/>
      <c r="L21" s="71">
        <v>73182588</v>
      </c>
      <c r="M21" s="87">
        <f t="shared" si="1"/>
        <v>73182588</v>
      </c>
      <c r="N21" s="132"/>
    </row>
    <row r="22" spans="1:14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1:14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1:14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1:14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2140307</v>
      </c>
      <c r="I28" s="94">
        <f>I29+I30+I31</f>
        <v>341692</v>
      </c>
      <c r="J28" s="82">
        <f t="shared" si="0"/>
        <v>2481999</v>
      </c>
      <c r="K28" s="93">
        <f>K29+K30+K31</f>
        <v>1674627</v>
      </c>
      <c r="L28" s="94">
        <f>L29+L30+L31</f>
        <v>251162</v>
      </c>
      <c r="M28" s="82">
        <f t="shared" si="1"/>
        <v>1925789</v>
      </c>
      <c r="N28" s="137"/>
    </row>
    <row r="29" spans="1:14">
      <c r="B29" s="108"/>
      <c r="C29" s="109" t="s">
        <v>5</v>
      </c>
      <c r="D29" s="110" t="s">
        <v>73</v>
      </c>
      <c r="E29" s="110"/>
      <c r="F29" s="110"/>
      <c r="G29" s="229"/>
      <c r="H29" s="66">
        <v>1914931</v>
      </c>
      <c r="I29" s="67">
        <v>243293</v>
      </c>
      <c r="J29" s="83">
        <f t="shared" si="0"/>
        <v>2158224</v>
      </c>
      <c r="K29" s="66">
        <v>1504909</v>
      </c>
      <c r="L29" s="67">
        <v>202415</v>
      </c>
      <c r="M29" s="83">
        <f t="shared" si="1"/>
        <v>1707324</v>
      </c>
      <c r="N29" s="132"/>
    </row>
    <row r="30" spans="1:14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1:14">
      <c r="B31" s="108"/>
      <c r="C31" s="109" t="s">
        <v>9</v>
      </c>
      <c r="D31" s="110" t="s">
        <v>10</v>
      </c>
      <c r="E31" s="110"/>
      <c r="F31" s="110"/>
      <c r="G31" s="229"/>
      <c r="H31" s="66">
        <v>225376</v>
      </c>
      <c r="I31" s="67">
        <v>98399</v>
      </c>
      <c r="J31" s="83">
        <f t="shared" si="0"/>
        <v>323775</v>
      </c>
      <c r="K31" s="66">
        <v>169718</v>
      </c>
      <c r="L31" s="67">
        <v>48747</v>
      </c>
      <c r="M31" s="83">
        <f t="shared" si="1"/>
        <v>218465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1:14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1:14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444564</v>
      </c>
      <c r="I35" s="64">
        <v>12839</v>
      </c>
      <c r="J35" s="82">
        <f t="shared" si="0"/>
        <v>457403</v>
      </c>
      <c r="K35" s="63">
        <v>303641</v>
      </c>
      <c r="L35" s="64">
        <v>6594</v>
      </c>
      <c r="M35" s="82">
        <f t="shared" si="1"/>
        <v>310235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>
        <v>1608</v>
      </c>
      <c r="J36" s="82">
        <f t="shared" si="0"/>
        <v>1608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1500069</v>
      </c>
      <c r="I37" s="64">
        <v>13422</v>
      </c>
      <c r="J37" s="82">
        <f t="shared" si="0"/>
        <v>1513491</v>
      </c>
      <c r="K37" s="63">
        <v>993665</v>
      </c>
      <c r="L37" s="64">
        <v>275413</v>
      </c>
      <c r="M37" s="82">
        <f t="shared" si="1"/>
        <v>1269078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5756549.3700000001</v>
      </c>
      <c r="I38" s="94">
        <f>I39+I40+I41+I42</f>
        <v>0</v>
      </c>
      <c r="J38" s="82">
        <f t="shared" si="0"/>
        <v>5756549.3700000001</v>
      </c>
      <c r="K38" s="93">
        <f>K39+K40+K41+K42</f>
        <v>6885896</v>
      </c>
      <c r="L38" s="94">
        <f>L39+L40+L41+L42</f>
        <v>0</v>
      </c>
      <c r="M38" s="82">
        <f t="shared" si="1"/>
        <v>6885896</v>
      </c>
      <c r="N38" s="137"/>
    </row>
    <row r="39" spans="1:14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1:14">
      <c r="B40" s="108"/>
      <c r="C40" s="109" t="s">
        <v>7</v>
      </c>
      <c r="D40" s="110" t="s">
        <v>82</v>
      </c>
      <c r="E40" s="110"/>
      <c r="F40" s="110"/>
      <c r="G40" s="229"/>
      <c r="H40" s="66">
        <v>3742126</v>
      </c>
      <c r="I40" s="67"/>
      <c r="J40" s="83">
        <f t="shared" si="0"/>
        <v>3742126</v>
      </c>
      <c r="K40" s="66">
        <v>3397634</v>
      </c>
      <c r="L40" s="67"/>
      <c r="M40" s="83">
        <f t="shared" si="1"/>
        <v>3397634</v>
      </c>
      <c r="N40" s="132"/>
    </row>
    <row r="41" spans="1:14">
      <c r="B41" s="108"/>
      <c r="C41" s="109" t="s">
        <v>9</v>
      </c>
      <c r="D41" s="110" t="s">
        <v>83</v>
      </c>
      <c r="E41" s="110"/>
      <c r="F41" s="110"/>
      <c r="G41" s="229"/>
      <c r="H41" s="66">
        <v>1979929</v>
      </c>
      <c r="I41" s="67"/>
      <c r="J41" s="83">
        <f t="shared" si="0"/>
        <v>1979929</v>
      </c>
      <c r="K41" s="66">
        <v>3453772</v>
      </c>
      <c r="L41" s="67"/>
      <c r="M41" s="83">
        <f t="shared" si="1"/>
        <v>3453772</v>
      </c>
      <c r="N41" s="132"/>
    </row>
    <row r="42" spans="1:14">
      <c r="B42" s="108"/>
      <c r="C42" s="109" t="s">
        <v>21</v>
      </c>
      <c r="D42" s="110" t="s">
        <v>84</v>
      </c>
      <c r="E42" s="110"/>
      <c r="F42" s="110"/>
      <c r="G42" s="229"/>
      <c r="H42" s="66">
        <v>34494.370000000003</v>
      </c>
      <c r="I42" s="67"/>
      <c r="J42" s="83">
        <f t="shared" si="0"/>
        <v>34494.370000000003</v>
      </c>
      <c r="K42" s="66">
        <v>34490</v>
      </c>
      <c r="L42" s="67"/>
      <c r="M42" s="83">
        <f t="shared" si="1"/>
        <v>34490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3928953</v>
      </c>
      <c r="I43" s="64">
        <v>66756</v>
      </c>
      <c r="J43" s="82">
        <f t="shared" si="0"/>
        <v>3995709</v>
      </c>
      <c r="K43" s="63">
        <v>2277893</v>
      </c>
      <c r="L43" s="64">
        <v>375162</v>
      </c>
      <c r="M43" s="82">
        <f t="shared" si="1"/>
        <v>2653055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155647978</v>
      </c>
      <c r="I44" s="94">
        <f>I45+I48+I52+I53+I54+I55</f>
        <v>0</v>
      </c>
      <c r="J44" s="82">
        <f t="shared" si="0"/>
        <v>155647978</v>
      </c>
      <c r="K44" s="93">
        <f>K45+K48+K52+K53+K54+K55</f>
        <v>54447821</v>
      </c>
      <c r="L44" s="94">
        <f>L45+L48+L52+L53+L54+L55</f>
        <v>0</v>
      </c>
      <c r="M44" s="82">
        <f t="shared" si="1"/>
        <v>54447821</v>
      </c>
      <c r="N44" s="137"/>
    </row>
    <row r="45" spans="1:14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150000000</v>
      </c>
      <c r="I45" s="98">
        <f>I46+I47</f>
        <v>0</v>
      </c>
      <c r="J45" s="83">
        <f t="shared" si="0"/>
        <v>150000000</v>
      </c>
      <c r="K45" s="97">
        <f>K46+K47</f>
        <v>50000000</v>
      </c>
      <c r="L45" s="98">
        <f>L46+L47</f>
        <v>0</v>
      </c>
      <c r="M45" s="83">
        <f t="shared" si="1"/>
        <v>50000000</v>
      </c>
      <c r="N45" s="132"/>
    </row>
    <row r="46" spans="1:14">
      <c r="B46" s="108"/>
      <c r="C46" s="113"/>
      <c r="D46" s="110" t="s">
        <v>85</v>
      </c>
      <c r="E46" s="110"/>
      <c r="F46" s="110"/>
      <c r="G46" s="232"/>
      <c r="H46" s="72">
        <v>150000000</v>
      </c>
      <c r="I46" s="73"/>
      <c r="J46" s="83">
        <f t="shared" si="0"/>
        <v>150000000</v>
      </c>
      <c r="K46" s="72">
        <v>50000000</v>
      </c>
      <c r="L46" s="73"/>
      <c r="M46" s="83">
        <f t="shared" si="1"/>
        <v>50000000</v>
      </c>
      <c r="N46" s="132"/>
    </row>
    <row r="47" spans="1:14">
      <c r="B47" s="108"/>
      <c r="C47" s="113"/>
      <c r="D47" s="110" t="s">
        <v>86</v>
      </c>
      <c r="E47" s="110"/>
      <c r="F47" s="110"/>
      <c r="G47" s="233"/>
      <c r="H47" s="70"/>
      <c r="I47" s="71"/>
      <c r="J47" s="83">
        <f t="shared" si="0"/>
        <v>0</v>
      </c>
      <c r="K47" s="70"/>
      <c r="L47" s="71"/>
      <c r="M47" s="83">
        <f t="shared" si="1"/>
        <v>0</v>
      </c>
      <c r="N47" s="132"/>
    </row>
    <row r="48" spans="1:14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5647978</v>
      </c>
      <c r="I48" s="98">
        <f>I49+I50+I51</f>
        <v>0</v>
      </c>
      <c r="J48" s="83">
        <f t="shared" si="0"/>
        <v>5647978</v>
      </c>
      <c r="K48" s="97">
        <f>K49+K50+K51</f>
        <v>4447821</v>
      </c>
      <c r="L48" s="98">
        <f>L49+L50+L51</f>
        <v>0</v>
      </c>
      <c r="M48" s="83">
        <f t="shared" si="1"/>
        <v>4447821</v>
      </c>
      <c r="N48" s="132"/>
    </row>
    <row r="49" spans="1:14">
      <c r="B49" s="108"/>
      <c r="C49" s="109"/>
      <c r="D49" s="113" t="s">
        <v>148</v>
      </c>
      <c r="E49" s="110"/>
      <c r="F49" s="110"/>
      <c r="G49" s="234"/>
      <c r="H49" s="250">
        <v>5647978</v>
      </c>
      <c r="I49" s="75"/>
      <c r="J49" s="83">
        <f t="shared" si="0"/>
        <v>5647978</v>
      </c>
      <c r="K49" s="74">
        <v>4447821</v>
      </c>
      <c r="L49" s="75"/>
      <c r="M49" s="83">
        <f t="shared" si="1"/>
        <v>4447821</v>
      </c>
      <c r="N49" s="132"/>
    </row>
    <row r="50" spans="1:14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1:14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1:14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1:14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1:14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1:14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1:14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1:14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9266491</v>
      </c>
      <c r="I58" s="94">
        <f>I59+I60</f>
        <v>0</v>
      </c>
      <c r="J58" s="82">
        <f>H58+I58</f>
        <v>9266491</v>
      </c>
      <c r="K58" s="93">
        <f>K59+K60</f>
        <v>12001574</v>
      </c>
      <c r="L58" s="94">
        <f>L59+L60</f>
        <v>0</v>
      </c>
      <c r="M58" s="82">
        <f>K58+L58</f>
        <v>12001574</v>
      </c>
      <c r="N58" s="137"/>
    </row>
    <row r="59" spans="1:14">
      <c r="B59" s="108"/>
      <c r="C59" s="109" t="s">
        <v>5</v>
      </c>
      <c r="D59" s="111" t="s">
        <v>96</v>
      </c>
      <c r="E59" s="110"/>
      <c r="F59" s="110"/>
      <c r="G59" s="229"/>
      <c r="H59" s="66">
        <v>9266491</v>
      </c>
      <c r="I59" s="67"/>
      <c r="J59" s="83">
        <f>H59+I59</f>
        <v>9266491</v>
      </c>
      <c r="K59" s="66">
        <v>12001574</v>
      </c>
      <c r="L59" s="67"/>
      <c r="M59" s="83">
        <f>K59+L59</f>
        <v>12001574</v>
      </c>
      <c r="N59" s="132"/>
    </row>
    <row r="60" spans="1:14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1:14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494626921.37</v>
      </c>
      <c r="I62" s="100">
        <f>I58+I44+I43+I38+I37+I36+I35+I32+I28+I24+I23+I17+I16+I9</f>
        <v>250201961</v>
      </c>
      <c r="J62" s="89">
        <f>H62+I62</f>
        <v>744828882.37</v>
      </c>
      <c r="K62" s="99">
        <f>K58+K44+K43+K38+K37+K36+K35+K32+K28+K24+K17+K16+K9+K23</f>
        <v>306731824</v>
      </c>
      <c r="L62" s="100">
        <f>L58+L44+L43+L38+L37+L36+L35+L32+L28+L24+L23+L17+L16+L9</f>
        <v>176747642</v>
      </c>
      <c r="M62" s="89">
        <f>K62+L62</f>
        <v>483479466</v>
      </c>
      <c r="N62" s="137"/>
    </row>
    <row r="63" spans="1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1:14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1:14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1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4641874</v>
      </c>
      <c r="I66" s="80">
        <v>36520294</v>
      </c>
      <c r="J66" s="90">
        <f>H66+I66</f>
        <v>41162168</v>
      </c>
      <c r="K66" s="79">
        <v>3696250</v>
      </c>
      <c r="L66" s="80">
        <v>21583899</v>
      </c>
      <c r="M66" s="90">
        <f>K66+L66</f>
        <v>25280149</v>
      </c>
      <c r="N66" s="132"/>
    </row>
    <row r="67" spans="1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87404688</v>
      </c>
      <c r="I67" s="80">
        <v>0</v>
      </c>
      <c r="J67" s="90">
        <f>H67+I67</f>
        <v>87404688</v>
      </c>
      <c r="K67" s="79">
        <v>100697399</v>
      </c>
      <c r="L67" s="80">
        <v>0</v>
      </c>
      <c r="M67" s="90">
        <f>K67+L67</f>
        <v>100697399</v>
      </c>
      <c r="N67" s="132"/>
    </row>
    <row r="68" spans="1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/>
      <c r="I68" s="80"/>
      <c r="J68" s="90">
        <f>H68+I68</f>
        <v>0</v>
      </c>
      <c r="K68" s="79"/>
      <c r="L68" s="80"/>
      <c r="M68" s="90">
        <f>K68+L68</f>
        <v>0</v>
      </c>
      <c r="N68" s="132"/>
    </row>
    <row r="69" spans="1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347375542</v>
      </c>
      <c r="I69" s="81">
        <v>387851739</v>
      </c>
      <c r="J69" s="91">
        <f>H69+I69</f>
        <v>735227281</v>
      </c>
      <c r="K69" s="79">
        <v>237832412</v>
      </c>
      <c r="L69" s="81">
        <v>300620562</v>
      </c>
      <c r="M69" s="91">
        <f>K69+L69</f>
        <v>538452974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439422104</v>
      </c>
      <c r="I70" s="100">
        <f>I66+I67+I68+I69</f>
        <v>424372033</v>
      </c>
      <c r="J70" s="92">
        <f>H70+I70</f>
        <v>863794137</v>
      </c>
      <c r="K70" s="99">
        <f>K66+K67+K68+K69</f>
        <v>342226061</v>
      </c>
      <c r="L70" s="100">
        <f>L66+L67+L68+L69</f>
        <v>322204461</v>
      </c>
      <c r="M70" s="89">
        <f>K70+L70</f>
        <v>664430522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spans="1:1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honeticPr fontId="4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workbookViewId="0">
      <selection activeCell="H87" sqref="H87:I87"/>
    </sheetView>
  </sheetViews>
  <sheetFormatPr defaultRowHeight="15.75"/>
  <cols>
    <col min="1" max="1" width="6" style="1" customWidth="1"/>
    <col min="2" max="2" width="9.140625" style="28"/>
    <col min="3" max="3" width="9.140625" style="29"/>
    <col min="4" max="4" width="49" style="29" customWidth="1"/>
    <col min="5" max="5" width="9.140625" style="29"/>
    <col min="6" max="6" width="13.7109375" style="29" customWidth="1"/>
    <col min="7" max="7" width="9.85546875" style="30" customWidth="1"/>
    <col min="8" max="8" width="29.42578125" style="2" customWidth="1"/>
    <col min="9" max="9" width="26.7109375" style="2" customWidth="1"/>
    <col min="10" max="10" width="8.7109375" style="1" customWidth="1"/>
    <col min="11" max="16384" width="9.140625" style="1"/>
  </cols>
  <sheetData>
    <row r="1" spans="1:10" ht="16.5" thickBot="1">
      <c r="J1" s="3"/>
    </row>
    <row r="2" spans="1:10" ht="17.25" thickTop="1" thickBot="1">
      <c r="B2" s="31"/>
      <c r="C2" s="32"/>
      <c r="D2" s="33"/>
      <c r="E2" s="33"/>
      <c r="F2" s="33"/>
      <c r="G2" s="34"/>
      <c r="H2" s="4"/>
      <c r="I2" s="5"/>
      <c r="J2" s="6"/>
    </row>
    <row r="3" spans="1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>
      <c r="A4" s="9"/>
      <c r="B4" s="38"/>
      <c r="C4" s="39"/>
      <c r="D4" s="263" t="str">
        <f>Pasifler!F3</f>
        <v>T. HALK BANKASI A.Ş.</v>
      </c>
      <c r="E4" s="264"/>
      <c r="F4" s="264"/>
      <c r="G4" s="40"/>
      <c r="H4" s="11"/>
      <c r="I4" s="11"/>
      <c r="J4" s="9"/>
    </row>
    <row r="5" spans="1:10">
      <c r="B5" s="38"/>
      <c r="C5" s="39"/>
      <c r="D5" s="265" t="s">
        <v>227</v>
      </c>
      <c r="E5" s="265"/>
      <c r="F5" s="265"/>
      <c r="G5" s="41"/>
      <c r="H5" s="11"/>
      <c r="I5" s="11"/>
      <c r="J5" s="9"/>
    </row>
    <row r="6" spans="1:10">
      <c r="B6" s="38"/>
      <c r="C6" s="39"/>
      <c r="D6" s="266" t="s">
        <v>228</v>
      </c>
      <c r="E6" s="266"/>
      <c r="F6" s="266"/>
      <c r="G6" s="41"/>
      <c r="H6" s="11"/>
      <c r="I6" s="11"/>
      <c r="J6" s="9"/>
    </row>
    <row r="7" spans="1:10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1:10" ht="16.5" thickBot="1">
      <c r="B8" s="38"/>
      <c r="C8" s="39"/>
      <c r="D8" s="44"/>
      <c r="E8" s="39"/>
      <c r="F8" s="39"/>
      <c r="G8" s="43"/>
      <c r="H8" s="218" t="str">
        <f>Aktifler!I7</f>
        <v>(31/12/2016)</v>
      </c>
      <c r="I8" s="218" t="str">
        <f>Aktifler!L7</f>
        <v>(31/12/2015)</v>
      </c>
      <c r="J8" s="13"/>
    </row>
    <row r="9" spans="1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1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55486819.199999996</v>
      </c>
      <c r="I10" s="56">
        <f>I11+I19+I20+I25+I28</f>
        <v>42519582</v>
      </c>
      <c r="J10" s="9"/>
    </row>
    <row r="11" spans="1:10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27591453.700000003</v>
      </c>
      <c r="I11" s="57">
        <f>I12+I15+I18</f>
        <v>22148773</v>
      </c>
      <c r="J11" s="9"/>
    </row>
    <row r="12" spans="1:10">
      <c r="B12" s="38"/>
      <c r="C12" s="46"/>
      <c r="D12" s="39" t="s">
        <v>100</v>
      </c>
      <c r="E12" s="39"/>
      <c r="F12" s="39"/>
      <c r="G12" s="241"/>
      <c r="H12" s="58">
        <f>H13+H14</f>
        <v>20815792.210000001</v>
      </c>
      <c r="I12" s="58">
        <f>I13+I14</f>
        <v>17330722</v>
      </c>
      <c r="J12" s="9"/>
    </row>
    <row r="13" spans="1:10">
      <c r="B13" s="38"/>
      <c r="C13" s="46"/>
      <c r="D13" s="39" t="s">
        <v>101</v>
      </c>
      <c r="E13" s="39"/>
      <c r="F13" s="39"/>
      <c r="G13" s="242"/>
      <c r="H13" s="18">
        <v>4245006.79</v>
      </c>
      <c r="I13" s="18">
        <v>3659783</v>
      </c>
      <c r="J13" s="9"/>
    </row>
    <row r="14" spans="1:10">
      <c r="B14" s="38"/>
      <c r="C14" s="46"/>
      <c r="D14" s="39" t="s">
        <v>102</v>
      </c>
      <c r="E14" s="39"/>
      <c r="F14" s="39"/>
      <c r="G14" s="242"/>
      <c r="H14" s="18">
        <v>16570785.420000002</v>
      </c>
      <c r="I14" s="18">
        <v>13670939</v>
      </c>
      <c r="J14" s="9"/>
    </row>
    <row r="15" spans="1:10">
      <c r="B15" s="38"/>
      <c r="C15" s="46"/>
      <c r="D15" s="47" t="s">
        <v>103</v>
      </c>
      <c r="E15" s="39"/>
      <c r="F15" s="39"/>
      <c r="G15" s="241"/>
      <c r="H15" s="58">
        <f>H16+H17</f>
        <v>6672953.5700000003</v>
      </c>
      <c r="I15" s="58">
        <f>I16+I17</f>
        <v>4747850</v>
      </c>
      <c r="J15" s="9"/>
    </row>
    <row r="16" spans="1:10">
      <c r="B16" s="38"/>
      <c r="C16" s="46"/>
      <c r="D16" s="39" t="s">
        <v>101</v>
      </c>
      <c r="E16" s="39"/>
      <c r="F16" s="39"/>
      <c r="G16" s="242"/>
      <c r="H16" s="18">
        <v>1928551.4200000002</v>
      </c>
      <c r="I16" s="18">
        <v>1155791</v>
      </c>
      <c r="J16" s="9"/>
    </row>
    <row r="17" spans="2:10">
      <c r="B17" s="38"/>
      <c r="C17" s="46"/>
      <c r="D17" s="39" t="s">
        <v>102</v>
      </c>
      <c r="E17" s="39"/>
      <c r="F17" s="39"/>
      <c r="G17" s="242"/>
      <c r="H17" s="18">
        <v>4744402.1500000004</v>
      </c>
      <c r="I17" s="18">
        <v>3592059</v>
      </c>
      <c r="J17" s="9"/>
    </row>
    <row r="18" spans="2:10">
      <c r="B18" s="38"/>
      <c r="C18" s="46"/>
      <c r="D18" s="39" t="s">
        <v>104</v>
      </c>
      <c r="E18" s="39"/>
      <c r="F18" s="39"/>
      <c r="G18" s="241"/>
      <c r="H18" s="17">
        <v>102707.92</v>
      </c>
      <c r="I18" s="17">
        <v>70201</v>
      </c>
      <c r="J18" s="9"/>
    </row>
    <row r="19" spans="2:10">
      <c r="B19" s="38"/>
      <c r="C19" s="42" t="s">
        <v>7</v>
      </c>
      <c r="D19" s="39" t="s">
        <v>105</v>
      </c>
      <c r="E19" s="39"/>
      <c r="F19" s="39"/>
      <c r="G19" s="240"/>
      <c r="H19" s="16">
        <v>658491.4</v>
      </c>
      <c r="I19" s="16">
        <v>502478</v>
      </c>
      <c r="J19" s="9"/>
    </row>
    <row r="20" spans="2:10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21435991</v>
      </c>
      <c r="I20" s="57">
        <f>I21+I22+I23+I24</f>
        <v>16711484</v>
      </c>
      <c r="J20" s="9"/>
    </row>
    <row r="21" spans="2:10">
      <c r="B21" s="38"/>
      <c r="C21" s="46"/>
      <c r="D21" s="39" t="s">
        <v>149</v>
      </c>
      <c r="E21" s="39"/>
      <c r="F21" s="39"/>
      <c r="G21" s="241"/>
      <c r="H21" s="19">
        <v>3312282.79</v>
      </c>
      <c r="I21" s="19">
        <v>3169558</v>
      </c>
      <c r="J21" s="9"/>
    </row>
    <row r="22" spans="2:10">
      <c r="B22" s="38"/>
      <c r="C22" s="46"/>
      <c r="D22" s="39" t="s">
        <v>107</v>
      </c>
      <c r="E22" s="39"/>
      <c r="F22" s="39"/>
      <c r="G22" s="241"/>
      <c r="H22" s="19">
        <v>845152.87</v>
      </c>
      <c r="I22" s="19">
        <v>37917</v>
      </c>
      <c r="J22" s="9"/>
    </row>
    <row r="23" spans="2:10">
      <c r="B23" s="38"/>
      <c r="C23" s="46"/>
      <c r="D23" s="39" t="s">
        <v>108</v>
      </c>
      <c r="E23" s="39"/>
      <c r="F23" s="39"/>
      <c r="G23" s="241"/>
      <c r="H23" s="19">
        <v>17278555.34</v>
      </c>
      <c r="I23" s="19">
        <v>13504009</v>
      </c>
      <c r="J23" s="9"/>
    </row>
    <row r="24" spans="2:10">
      <c r="B24" s="38"/>
      <c r="C24" s="42"/>
      <c r="D24" s="46" t="s">
        <v>222</v>
      </c>
      <c r="E24" s="39"/>
      <c r="F24" s="39"/>
      <c r="G24" s="241"/>
      <c r="H24" s="19"/>
      <c r="I24" s="19"/>
      <c r="J24" s="9"/>
    </row>
    <row r="25" spans="2:10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5797307.1899999995</v>
      </c>
      <c r="I25" s="57">
        <f>I26+I27</f>
        <v>3153159</v>
      </c>
      <c r="J25" s="9"/>
    </row>
    <row r="26" spans="2:10">
      <c r="B26" s="38"/>
      <c r="C26" s="42"/>
      <c r="D26" s="39" t="s">
        <v>220</v>
      </c>
      <c r="E26" s="39"/>
      <c r="F26" s="39"/>
      <c r="G26" s="241"/>
      <c r="H26" s="19">
        <v>471883.62000000005</v>
      </c>
      <c r="I26" s="19">
        <v>353574</v>
      </c>
      <c r="J26" s="9"/>
    </row>
    <row r="27" spans="2:10">
      <c r="B27" s="38"/>
      <c r="C27" s="46"/>
      <c r="D27" s="39" t="s">
        <v>221</v>
      </c>
      <c r="E27" s="39"/>
      <c r="F27" s="39"/>
      <c r="G27" s="241"/>
      <c r="H27" s="19">
        <v>5325423.5699999994</v>
      </c>
      <c r="I27" s="19">
        <v>2799585</v>
      </c>
      <c r="J27" s="9"/>
    </row>
    <row r="28" spans="2:10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3575.9100000000003</v>
      </c>
      <c r="I28" s="16">
        <v>3688</v>
      </c>
      <c r="J28" s="9"/>
    </row>
    <row r="29" spans="2:10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30595636.680000003</v>
      </c>
      <c r="I30" s="56">
        <f>I31+I37+I44+I45+I50+I51</f>
        <v>20115550</v>
      </c>
      <c r="J30" s="9"/>
    </row>
    <row r="31" spans="2:10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25412691.400000002</v>
      </c>
      <c r="I31" s="57">
        <f>I32+I33+I34+I35+I36</f>
        <v>14759515</v>
      </c>
      <c r="J31" s="9"/>
    </row>
    <row r="32" spans="2:10">
      <c r="B32" s="38"/>
      <c r="C32" s="46"/>
      <c r="D32" s="47" t="s">
        <v>111</v>
      </c>
      <c r="E32" s="39"/>
      <c r="F32" s="39"/>
      <c r="G32" s="241"/>
      <c r="H32" s="19">
        <v>9256407.9300000016</v>
      </c>
      <c r="I32" s="19">
        <v>6139656</v>
      </c>
      <c r="J32" s="9"/>
    </row>
    <row r="33" spans="2:10">
      <c r="B33" s="38"/>
      <c r="C33" s="46"/>
      <c r="D33" s="47" t="s">
        <v>150</v>
      </c>
      <c r="E33" s="39"/>
      <c r="F33" s="39"/>
      <c r="G33" s="241"/>
      <c r="H33" s="19">
        <v>41278.949999999997</v>
      </c>
      <c r="I33" s="19">
        <v>37550</v>
      </c>
      <c r="J33" s="9"/>
    </row>
    <row r="34" spans="2:10">
      <c r="B34" s="38"/>
      <c r="C34" s="46"/>
      <c r="D34" s="47" t="s">
        <v>151</v>
      </c>
      <c r="E34" s="39"/>
      <c r="F34" s="39"/>
      <c r="G34" s="241"/>
      <c r="H34" s="19">
        <v>12734903.42</v>
      </c>
      <c r="I34" s="19">
        <v>8208041</v>
      </c>
      <c r="J34" s="9"/>
    </row>
    <row r="35" spans="2:10">
      <c r="B35" s="38"/>
      <c r="C35" s="46"/>
      <c r="D35" s="47" t="s">
        <v>152</v>
      </c>
      <c r="E35" s="39"/>
      <c r="F35" s="39"/>
      <c r="G35" s="241"/>
      <c r="H35" s="19">
        <v>35159.760000000002</v>
      </c>
      <c r="I35" s="19">
        <v>22112</v>
      </c>
      <c r="J35" s="9"/>
    </row>
    <row r="36" spans="2:10">
      <c r="B36" s="38"/>
      <c r="C36" s="46"/>
      <c r="D36" s="47" t="s">
        <v>153</v>
      </c>
      <c r="E36" s="39"/>
      <c r="F36" s="39"/>
      <c r="G36" s="241"/>
      <c r="H36" s="19">
        <v>3344941.34</v>
      </c>
      <c r="I36" s="19">
        <v>352156</v>
      </c>
      <c r="J36" s="9"/>
    </row>
    <row r="37" spans="2:10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1552920.51</v>
      </c>
      <c r="I37" s="57">
        <f>I38+I39+I40+I41+I42+I43</f>
        <v>1405172</v>
      </c>
      <c r="J37" s="9"/>
    </row>
    <row r="38" spans="2:10">
      <c r="B38" s="38"/>
      <c r="C38" s="46"/>
      <c r="D38" s="47" t="s">
        <v>111</v>
      </c>
      <c r="E38" s="39"/>
      <c r="F38" s="39"/>
      <c r="G38" s="241"/>
      <c r="H38" s="19">
        <v>1155803.48</v>
      </c>
      <c r="I38" s="19">
        <v>1354903</v>
      </c>
      <c r="J38" s="9"/>
    </row>
    <row r="39" spans="2:10">
      <c r="B39" s="38"/>
      <c r="C39" s="46"/>
      <c r="D39" s="47" t="s">
        <v>150</v>
      </c>
      <c r="E39" s="39"/>
      <c r="F39" s="39"/>
      <c r="G39" s="241"/>
      <c r="H39" s="19"/>
      <c r="I39" s="19"/>
      <c r="J39" s="9"/>
    </row>
    <row r="40" spans="2:10">
      <c r="B40" s="38"/>
      <c r="C40" s="46"/>
      <c r="D40" s="47" t="s">
        <v>151</v>
      </c>
      <c r="E40" s="39"/>
      <c r="F40" s="39"/>
      <c r="G40" s="241"/>
      <c r="H40" s="19"/>
      <c r="I40" s="19"/>
      <c r="J40" s="9"/>
    </row>
    <row r="41" spans="2:10">
      <c r="B41" s="38"/>
      <c r="C41" s="46"/>
      <c r="D41" s="47" t="s">
        <v>152</v>
      </c>
      <c r="E41" s="39"/>
      <c r="F41" s="39"/>
      <c r="G41" s="241"/>
      <c r="H41" s="19"/>
      <c r="I41" s="19"/>
      <c r="J41" s="9"/>
    </row>
    <row r="42" spans="2:10">
      <c r="B42" s="38"/>
      <c r="C42" s="46"/>
      <c r="D42" s="47" t="s">
        <v>153</v>
      </c>
      <c r="E42" s="39"/>
      <c r="F42" s="39"/>
      <c r="G42" s="241"/>
      <c r="H42" s="19">
        <v>397117.03</v>
      </c>
      <c r="I42" s="19">
        <v>50269</v>
      </c>
      <c r="J42" s="9"/>
    </row>
    <row r="43" spans="2:10">
      <c r="B43" s="38"/>
      <c r="C43" s="46"/>
      <c r="D43" s="47" t="s">
        <v>163</v>
      </c>
      <c r="E43" s="39"/>
      <c r="F43" s="39"/>
      <c r="G43" s="241"/>
      <c r="H43" s="19"/>
      <c r="I43" s="19"/>
      <c r="J43" s="9"/>
    </row>
    <row r="44" spans="2:10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</row>
    <row r="45" spans="2:10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3629523.5</v>
      </c>
      <c r="I45" s="57">
        <f>I46+I47+I48+I49</f>
        <v>3949594</v>
      </c>
      <c r="J45" s="9"/>
    </row>
    <row r="46" spans="2:10">
      <c r="B46" s="38"/>
      <c r="C46" s="46"/>
      <c r="D46" s="47" t="s">
        <v>154</v>
      </c>
      <c r="E46" s="39"/>
      <c r="F46" s="39"/>
      <c r="G46" s="241"/>
      <c r="H46" s="19"/>
      <c r="I46" s="19"/>
      <c r="J46" s="9"/>
    </row>
    <row r="47" spans="2:10">
      <c r="B47" s="38"/>
      <c r="C47" s="46"/>
      <c r="D47" s="47" t="s">
        <v>113</v>
      </c>
      <c r="E47" s="39"/>
      <c r="F47" s="39"/>
      <c r="G47" s="241"/>
      <c r="H47" s="19"/>
      <c r="I47" s="19"/>
      <c r="J47" s="9"/>
    </row>
    <row r="48" spans="2:10">
      <c r="B48" s="38"/>
      <c r="C48" s="46"/>
      <c r="D48" s="47" t="s">
        <v>114</v>
      </c>
      <c r="E48" s="39"/>
      <c r="F48" s="39"/>
      <c r="G48" s="241"/>
      <c r="H48" s="19">
        <v>3629523.5</v>
      </c>
      <c r="I48" s="19">
        <v>3949594</v>
      </c>
      <c r="J48" s="9"/>
    </row>
    <row r="49" spans="2:10">
      <c r="B49" s="38"/>
      <c r="C49" s="46"/>
      <c r="D49" s="47" t="s">
        <v>115</v>
      </c>
      <c r="E49" s="39"/>
      <c r="F49" s="39"/>
      <c r="G49" s="241"/>
      <c r="H49" s="19"/>
      <c r="I49" s="19"/>
      <c r="J49" s="9"/>
    </row>
    <row r="50" spans="2:10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</row>
    <row r="51" spans="2:10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501.27</v>
      </c>
      <c r="I51" s="16">
        <v>1269</v>
      </c>
      <c r="J51" s="9"/>
    </row>
    <row r="52" spans="2:10">
      <c r="B52" s="38"/>
      <c r="C52" s="46"/>
      <c r="D52" s="39"/>
      <c r="E52" s="39"/>
      <c r="F52" s="39"/>
      <c r="G52" s="243"/>
      <c r="H52" s="20"/>
      <c r="I52" s="21"/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24891182.519999992</v>
      </c>
      <c r="I53" s="60">
        <f>I10-I30</f>
        <v>22404032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16477167.059999999</v>
      </c>
      <c r="I55" s="56">
        <f>I56+I60+I61+I62+I63+I64</f>
        <v>14356763</v>
      </c>
      <c r="J55" s="9"/>
    </row>
    <row r="56" spans="2:10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1911943.5</v>
      </c>
      <c r="I56" s="57">
        <f>I57+I58+I59</f>
        <v>2047189</v>
      </c>
      <c r="J56" s="9"/>
    </row>
    <row r="57" spans="2:10">
      <c r="B57" s="38"/>
      <c r="C57" s="46"/>
      <c r="D57" s="39" t="s">
        <v>119</v>
      </c>
      <c r="E57" s="39"/>
      <c r="F57" s="39"/>
      <c r="G57" s="241"/>
      <c r="H57" s="19">
        <v>456562.66</v>
      </c>
      <c r="I57" s="19">
        <v>430396</v>
      </c>
      <c r="J57" s="9"/>
    </row>
    <row r="58" spans="2:10">
      <c r="B58" s="38"/>
      <c r="C58" s="46"/>
      <c r="D58" s="39" t="s">
        <v>120</v>
      </c>
      <c r="E58" s="39"/>
      <c r="F58" s="39"/>
      <c r="G58" s="241"/>
      <c r="H58" s="19">
        <v>212983.97</v>
      </c>
      <c r="I58" s="19">
        <v>446293</v>
      </c>
      <c r="J58" s="9"/>
    </row>
    <row r="59" spans="2:10">
      <c r="B59" s="38"/>
      <c r="C59" s="46"/>
      <c r="D59" s="39" t="s">
        <v>121</v>
      </c>
      <c r="E59" s="39"/>
      <c r="F59" s="39"/>
      <c r="G59" s="241"/>
      <c r="H59" s="19">
        <v>1242396.8700000001</v>
      </c>
      <c r="I59" s="19">
        <v>1170500</v>
      </c>
      <c r="J59" s="9"/>
    </row>
    <row r="60" spans="2:10">
      <c r="B60" s="38"/>
      <c r="C60" s="42" t="s">
        <v>7</v>
      </c>
      <c r="D60" s="47" t="s">
        <v>122</v>
      </c>
      <c r="E60" s="39"/>
      <c r="F60" s="39"/>
      <c r="G60" s="240"/>
      <c r="H60" s="16"/>
      <c r="I60" s="16"/>
      <c r="J60" s="9"/>
    </row>
    <row r="61" spans="2:10">
      <c r="B61" s="38"/>
      <c r="C61" s="42" t="s">
        <v>9</v>
      </c>
      <c r="D61" s="39" t="s">
        <v>123</v>
      </c>
      <c r="E61" s="39"/>
      <c r="F61" s="39"/>
      <c r="G61" s="240"/>
      <c r="H61" s="16">
        <v>13540303.029999999</v>
      </c>
      <c r="I61" s="16">
        <v>11710393</v>
      </c>
      <c r="J61" s="9"/>
    </row>
    <row r="62" spans="2:10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</row>
    <row r="63" spans="2:10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</row>
    <row r="64" spans="2:10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1024920.53</v>
      </c>
      <c r="I64" s="16">
        <v>599181</v>
      </c>
      <c r="J64" s="9"/>
    </row>
    <row r="65" spans="2:10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30121929.729999997</v>
      </c>
      <c r="I66" s="56">
        <f>I67+I71+I72+I73+I74+I75+I76+I77+I78+I79+I80+I81</f>
        <v>21305449</v>
      </c>
      <c r="J66" s="9"/>
    </row>
    <row r="67" spans="2:10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51546.93</v>
      </c>
      <c r="I67" s="57">
        <f>I68+I69+I70</f>
        <v>43720</v>
      </c>
      <c r="J67" s="9"/>
    </row>
    <row r="68" spans="2:10">
      <c r="B68" s="38"/>
      <c r="C68" s="46"/>
      <c r="D68" s="47" t="s">
        <v>127</v>
      </c>
      <c r="E68" s="39"/>
      <c r="F68" s="39"/>
      <c r="G68" s="241"/>
      <c r="H68" s="19">
        <v>0</v>
      </c>
      <c r="I68" s="19"/>
      <c r="J68" s="9"/>
    </row>
    <row r="69" spans="2:10">
      <c r="B69" s="38"/>
      <c r="C69" s="46"/>
      <c r="D69" s="47" t="s">
        <v>128</v>
      </c>
      <c r="E69" s="39"/>
      <c r="F69" s="39"/>
      <c r="G69" s="241"/>
      <c r="H69" s="19">
        <v>0</v>
      </c>
      <c r="I69" s="19"/>
      <c r="J69" s="9"/>
    </row>
    <row r="70" spans="2:10">
      <c r="B70" s="38"/>
      <c r="C70" s="46"/>
      <c r="D70" s="39" t="s">
        <v>121</v>
      </c>
      <c r="E70" s="39"/>
      <c r="F70" s="39"/>
      <c r="G70" s="241"/>
      <c r="H70" s="19">
        <v>51546.93</v>
      </c>
      <c r="I70" s="19">
        <v>43720</v>
      </c>
      <c r="J70" s="9"/>
    </row>
    <row r="71" spans="2:10">
      <c r="B71" s="38"/>
      <c r="C71" s="42" t="s">
        <v>7</v>
      </c>
      <c r="D71" s="47" t="s">
        <v>129</v>
      </c>
      <c r="E71" s="39"/>
      <c r="F71" s="39"/>
      <c r="G71" s="240"/>
      <c r="H71" s="16"/>
      <c r="I71" s="16"/>
      <c r="J71" s="9"/>
    </row>
    <row r="72" spans="2:10">
      <c r="B72" s="38"/>
      <c r="C72" s="42" t="s">
        <v>9</v>
      </c>
      <c r="D72" s="47" t="s">
        <v>130</v>
      </c>
      <c r="E72" s="39"/>
      <c r="F72" s="39"/>
      <c r="G72" s="240"/>
      <c r="H72" s="16">
        <v>9917767.5099999998</v>
      </c>
      <c r="I72" s="16">
        <v>9504410</v>
      </c>
      <c r="J72" s="9"/>
    </row>
    <row r="73" spans="2:10">
      <c r="B73" s="38"/>
      <c r="C73" s="42" t="s">
        <v>21</v>
      </c>
      <c r="D73" s="39" t="s">
        <v>131</v>
      </c>
      <c r="E73" s="39"/>
      <c r="F73" s="39"/>
      <c r="G73" s="240"/>
      <c r="H73" s="16">
        <v>5111994.4600000009</v>
      </c>
      <c r="I73" s="16">
        <v>4020946</v>
      </c>
      <c r="J73" s="9"/>
    </row>
    <row r="74" spans="2:10">
      <c r="B74" s="38"/>
      <c r="C74" s="42" t="s">
        <v>55</v>
      </c>
      <c r="D74" s="39" t="s">
        <v>132</v>
      </c>
      <c r="E74" s="39"/>
      <c r="F74" s="39"/>
      <c r="G74" s="240"/>
      <c r="H74" s="16"/>
      <c r="I74" s="16"/>
      <c r="J74" s="9"/>
    </row>
    <row r="75" spans="2:10">
      <c r="B75" s="38"/>
      <c r="C75" s="42" t="s">
        <v>57</v>
      </c>
      <c r="D75" s="39" t="s">
        <v>133</v>
      </c>
      <c r="E75" s="39"/>
      <c r="F75" s="39"/>
      <c r="G75" s="240"/>
      <c r="H75" s="16">
        <v>751461.21</v>
      </c>
      <c r="I75" s="16">
        <v>654618</v>
      </c>
      <c r="J75" s="9"/>
    </row>
    <row r="76" spans="2:10">
      <c r="B76" s="38"/>
      <c r="C76" s="42" t="s">
        <v>59</v>
      </c>
      <c r="D76" s="39" t="s">
        <v>134</v>
      </c>
      <c r="E76" s="39"/>
      <c r="F76" s="39"/>
      <c r="G76" s="240"/>
      <c r="H76" s="16">
        <v>476615.69</v>
      </c>
      <c r="I76" s="16">
        <v>476081</v>
      </c>
      <c r="J76" s="9"/>
    </row>
    <row r="77" spans="2:10">
      <c r="B77" s="38"/>
      <c r="C77" s="42" t="s">
        <v>60</v>
      </c>
      <c r="D77" s="39" t="s">
        <v>135</v>
      </c>
      <c r="E77" s="39"/>
      <c r="F77" s="39"/>
      <c r="G77" s="240"/>
      <c r="H77" s="16">
        <v>70101.17</v>
      </c>
      <c r="I77" s="16">
        <v>45437</v>
      </c>
      <c r="J77" s="9"/>
    </row>
    <row r="78" spans="2:10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</row>
    <row r="79" spans="2:10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8704072.5199999996</v>
      </c>
      <c r="I79" s="16">
        <v>1686447</v>
      </c>
      <c r="J79" s="9"/>
    </row>
    <row r="80" spans="2:10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618272.41</v>
      </c>
      <c r="I80" s="16">
        <v>1205348</v>
      </c>
      <c r="J80" s="9"/>
    </row>
    <row r="81" spans="2:10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4420097.83</v>
      </c>
      <c r="I81" s="16">
        <v>3668442</v>
      </c>
      <c r="J81" s="9"/>
    </row>
    <row r="82" spans="2:10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-13644762.669999998</v>
      </c>
      <c r="I83" s="59">
        <f>I55-I66</f>
        <v>-6948686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11246419.849999994</v>
      </c>
      <c r="I85" s="22">
        <f>I53+I83</f>
        <v>15455346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1979929</v>
      </c>
      <c r="I87" s="15">
        <v>3453772</v>
      </c>
      <c r="J87" s="9"/>
    </row>
    <row r="88" spans="2:10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9266490.849999994</v>
      </c>
      <c r="I89" s="59">
        <f>I85-I87</f>
        <v>12001574</v>
      </c>
      <c r="J89" s="24"/>
    </row>
    <row r="90" spans="2:10" ht="17.25" thickTop="1" thickBot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Top="1" thickBot="1">
      <c r="B91" s="51"/>
      <c r="C91" s="52"/>
      <c r="D91" s="53"/>
      <c r="E91" s="53"/>
      <c r="F91" s="53"/>
      <c r="G91" s="54"/>
      <c r="H91" s="26"/>
      <c r="I91" s="26"/>
      <c r="J91" s="27"/>
    </row>
    <row r="92" spans="2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honeticPr fontId="4" type="noConversion"/>
  <printOptions verticalCentered="1"/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Aktifler</vt:lpstr>
      <vt:lpstr>Pasifler</vt:lpstr>
      <vt:lpstr>Kar Zarar</vt:lpstr>
      <vt:lpstr>Aktifler!Print_Area</vt:lpstr>
      <vt:lpstr>'Kar Zarar'!Print_Area</vt:lpstr>
      <vt:lpstr>Pasifler!Print_Area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Rasiha Maslakçı</dc:creator>
  <cp:lastModifiedBy>Hatice AYDINERİ </cp:lastModifiedBy>
  <cp:lastPrinted>2007-03-28T11:08:29Z</cp:lastPrinted>
  <dcterms:created xsi:type="dcterms:W3CDTF">1998-01-12T17:06:50Z</dcterms:created>
  <dcterms:modified xsi:type="dcterms:W3CDTF">2017-04-28T13:48:01Z</dcterms:modified>
</cp:coreProperties>
</file>